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 activeTab="1"/>
  </bookViews>
  <sheets>
    <sheet name="R.Z.S." sheetId="1" r:id="rId1"/>
    <sheet name="F.R.  " sheetId="2" r:id="rId2"/>
    <sheet name="F.R. II" sheetId="3" state="hidden" r:id="rId3"/>
  </sheets>
  <calcPr calcId="152511"/>
</workbook>
</file>

<file path=xl/calcChain.xml><?xml version="1.0" encoding="utf-8"?>
<calcChain xmlns="http://schemas.openxmlformats.org/spreadsheetml/2006/main">
  <c r="C27" i="2" l="1"/>
  <c r="C24" i="2" l="1"/>
  <c r="C34" i="2"/>
  <c r="C6" i="2"/>
  <c r="D18" i="1"/>
  <c r="D28" i="3"/>
  <c r="C28" i="3"/>
  <c r="D23" i="3"/>
  <c r="D21" i="3" s="1"/>
  <c r="C23" i="3"/>
  <c r="C21" i="3" s="1"/>
  <c r="D12" i="3"/>
  <c r="C12" i="3"/>
  <c r="D7" i="3"/>
  <c r="D5" i="3" s="1"/>
  <c r="D3" i="3" s="1"/>
  <c r="C7" i="3"/>
  <c r="C5" i="3" s="1"/>
  <c r="C3" i="3" s="1"/>
  <c r="D3" i="1"/>
  <c r="D2" i="1" s="1"/>
  <c r="D27" i="2"/>
  <c r="D10" i="1"/>
  <c r="E10" i="1"/>
  <c r="D14" i="2"/>
  <c r="C14" i="2"/>
  <c r="D9" i="2"/>
  <c r="C9" i="2"/>
  <c r="E44" i="1"/>
  <c r="D44" i="1"/>
  <c r="E38" i="1"/>
  <c r="D38" i="1"/>
  <c r="E31" i="1"/>
  <c r="D31" i="1"/>
  <c r="E23" i="1"/>
  <c r="D23" i="1"/>
  <c r="E18" i="1"/>
  <c r="E3" i="1"/>
  <c r="E2" i="1" s="1"/>
  <c r="E52" i="1" s="1"/>
  <c r="D23" i="2" l="1"/>
  <c r="D52" i="1"/>
  <c r="C31" i="3"/>
  <c r="D31" i="3"/>
  <c r="D5" i="2"/>
  <c r="D3" i="2" s="1"/>
  <c r="E16" i="1"/>
  <c r="C23" i="2"/>
  <c r="C5" i="2"/>
  <c r="C3" i="2" s="1"/>
  <c r="D16" i="1"/>
  <c r="D53" i="1" s="1"/>
  <c r="D36" i="2" l="1"/>
  <c r="D54" i="1"/>
  <c r="C36" i="2"/>
  <c r="D41" i="1"/>
  <c r="E41" i="1"/>
  <c r="E54" i="1" s="1"/>
  <c r="E53" i="1"/>
</calcChain>
</file>

<file path=xl/sharedStrings.xml><?xml version="1.0" encoding="utf-8"?>
<sst xmlns="http://schemas.openxmlformats.org/spreadsheetml/2006/main" count="173" uniqueCount="129">
  <si>
    <t>Konto</t>
  </si>
  <si>
    <t>Lp.</t>
  </si>
  <si>
    <t>Treść</t>
  </si>
  <si>
    <t>Wykonanie</t>
  </si>
  <si>
    <t>A</t>
  </si>
  <si>
    <t>PRZYCHODY DZIAŁALNOŚCI STATUTOWEJ (I+II)</t>
  </si>
  <si>
    <t>I</t>
  </si>
  <si>
    <t>II</t>
  </si>
  <si>
    <t>Ekwiwalent za nieprzepracowane godziny na rzecz ogrodu</t>
  </si>
  <si>
    <t>B</t>
  </si>
  <si>
    <t>Amortyzacja</t>
  </si>
  <si>
    <t>Zużycie materiałów i energii (1+2+3+ 4)</t>
  </si>
  <si>
    <t>1) materiały biurowe, gospodarcze, do remontów, części itp.</t>
  </si>
  <si>
    <t>2) znaczki pocztowe</t>
  </si>
  <si>
    <t>4) energia do oświetlenia ogrodu i pozostała</t>
  </si>
  <si>
    <t>Usługi obce (1+2+3+4+5+6)</t>
  </si>
  <si>
    <t>2) usługi komunalne (odpady)</t>
  </si>
  <si>
    <t>4) telekomunikacja</t>
  </si>
  <si>
    <t>6) umowy zlecenia i o dzieło (gałęzie, drogi, podlewanie itp.)</t>
  </si>
  <si>
    <t>Podatki i opłaty</t>
  </si>
  <si>
    <t>1) księgowa</t>
  </si>
  <si>
    <t>4) dwóch gospodarzy</t>
  </si>
  <si>
    <t>Ubezpieczenia społeczne i inne świadczenia</t>
  </si>
  <si>
    <t>Koszty podróży</t>
  </si>
  <si>
    <t>Pozostałe koszty (1+2)</t>
  </si>
  <si>
    <t>C</t>
  </si>
  <si>
    <t>D</t>
  </si>
  <si>
    <t>E</t>
  </si>
  <si>
    <t>F</t>
  </si>
  <si>
    <t>1) odsetki bankowe</t>
  </si>
  <si>
    <t>2) odsetki za zwłokę od dłużników</t>
  </si>
  <si>
    <t>G</t>
  </si>
  <si>
    <t>H</t>
  </si>
  <si>
    <t>J</t>
  </si>
  <si>
    <t>L</t>
  </si>
  <si>
    <t>Lp</t>
  </si>
  <si>
    <t xml:space="preserve"> Plan</t>
  </si>
  <si>
    <t xml:space="preserve">A </t>
  </si>
  <si>
    <t>WPŁYWY RAZEM (C+D+E+F+G+H+I)</t>
  </si>
  <si>
    <t>WPŁYWY Z ZEWNĄTRZ</t>
  </si>
  <si>
    <t>WPŁYWY Z WPŁAT OD UŻYTKOWNIKÓW DZIAŁEK (1+2+3+4)</t>
  </si>
  <si>
    <t>Opłata inwestycyjna</t>
  </si>
  <si>
    <t>Inne</t>
  </si>
  <si>
    <t>ODSETKI BANKOWE</t>
  </si>
  <si>
    <t>WYKORZYSTANIE FUNDUSZU (1+2+3+4+5)</t>
  </si>
  <si>
    <t xml:space="preserve">Zwrot opłat inwestycyjnych </t>
  </si>
  <si>
    <t>Nabywanie nieruchomości</t>
  </si>
  <si>
    <t>STAN FUNDUSZU (A+B-J)</t>
  </si>
  <si>
    <t>Uwagi</t>
  </si>
  <si>
    <t>Koszty posiedzeń statutowych</t>
  </si>
  <si>
    <t>Koszty działania aktywu</t>
  </si>
  <si>
    <t>Pozostałe koszty statutowe</t>
  </si>
  <si>
    <t>NADWYŻKA/NIEDOBÓR DZIAŁALNOŚCI STATUTOWEJ (A-B-C)</t>
  </si>
  <si>
    <t>Koszty działalności społecznej, socjalnej, kulturalnej itp..</t>
  </si>
  <si>
    <t>Koszty konkursów, promcji, propagowania idei ROD itp..</t>
  </si>
  <si>
    <t>Ł</t>
  </si>
  <si>
    <t>KOSZT WŁASNY SPRZEDAŻY WEWNĘTRZNEJ</t>
  </si>
  <si>
    <t>SPRZEDAŻ WEWNĘTRZNA TOWARÓW</t>
  </si>
  <si>
    <t>PRZYCHODY FINANSOWE (1+2)</t>
  </si>
  <si>
    <t>KOSZTY FINANSOWE</t>
  </si>
  <si>
    <t>POZOSTAŁE PRZYCHODY</t>
  </si>
  <si>
    <t>POZOSTAŁE KOSZTY</t>
  </si>
  <si>
    <t>DOTACJE NA DZIAŁALNOŚĆ STATUTOWĄ (OTRZYMANE)</t>
  </si>
  <si>
    <t>K</t>
  </si>
  <si>
    <t>ODPISY NA FUNDUSZE CELOWE</t>
  </si>
  <si>
    <t>Ekwiwalent za niewykonane prace na rzecz ogrodu (a+b)</t>
  </si>
  <si>
    <t>WPŁYWY Z WYKORZYSTANIA MAJĄTKU ROD</t>
  </si>
  <si>
    <t>INNE WPŁYWY (w tym od członka wspierającego)</t>
  </si>
  <si>
    <r>
      <t xml:space="preserve">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 KSIĘGOWY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SKARBNIK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PREZES</t>
    </r>
  </si>
  <si>
    <t>a) remont budynku hydroforni</t>
  </si>
  <si>
    <t xml:space="preserve">Remont i modernizacja urządzeń ROD  (a+b)           </t>
  </si>
  <si>
    <t>KOSZTY DZIAŁALNOŚCI STATUTOWEJ - ZARZĄDZANIE ROD  (SUMA 1 DO 5)</t>
  </si>
  <si>
    <t xml:space="preserve">Zlecenia stałe (1+2+3+4)                         </t>
  </si>
  <si>
    <r>
      <t xml:space="preserve">3) ochrona ogrodu                                                                                              </t>
    </r>
    <r>
      <rPr>
        <sz val="9"/>
        <color rgb="FF00B0F0"/>
        <rFont val="Calibri"/>
        <family val="2"/>
        <charset val="238"/>
        <scheme val="minor"/>
      </rPr>
      <t xml:space="preserve">  </t>
    </r>
  </si>
  <si>
    <t xml:space="preserve">STAN NA POCZĄTEK OKRESU                                                         </t>
  </si>
  <si>
    <t>b) na remont urządzeń hydroforni</t>
  </si>
  <si>
    <t xml:space="preserve">Inne  (a+b)                                                                    </t>
  </si>
  <si>
    <t xml:space="preserve">                  Bydgoszcz, dnia 11.03.2016 rok</t>
  </si>
  <si>
    <t>Opłata na remonty (a+b)</t>
  </si>
  <si>
    <t>b) zaległy    (saldo na dzień 31.12.2015)</t>
  </si>
  <si>
    <t>a) wg planu na 2016 rok</t>
  </si>
  <si>
    <t xml:space="preserve">a) planowany na 2016 rok </t>
  </si>
  <si>
    <t xml:space="preserve">Z PODZIAŁU NADWYŻKI ZA 2015 R. </t>
  </si>
  <si>
    <t xml:space="preserve"> KOSZTY ADMINISTRACYJNE (SUMA 1 DO 8)</t>
  </si>
  <si>
    <t xml:space="preserve">Budowa nowej infrastruktury  </t>
  </si>
  <si>
    <t xml:space="preserve">b) modernizacja hydroforni             </t>
  </si>
  <si>
    <t>b) inne (wymiana wodomierzy)</t>
  </si>
  <si>
    <t xml:space="preserve">a) na modernizację hydroforni (101 dz. x 600,00 zł) </t>
  </si>
  <si>
    <t>M</t>
  </si>
  <si>
    <t>N</t>
  </si>
  <si>
    <t>NADWYŻKA/NIEDOBÓR (Ł - M)</t>
  </si>
  <si>
    <t>KOSZTY RAZEM  (D+C+H)</t>
  </si>
  <si>
    <t>PRZYCHODY RAZEM  (A + G + I)</t>
  </si>
  <si>
    <t>1) bieżące: (46 671m2 x 1,00zł/m2 = 46 671 zł)</t>
  </si>
  <si>
    <t>3) na ścieki</t>
  </si>
  <si>
    <t>Opłata inwestycyjna od nowych członków (a + b)</t>
  </si>
  <si>
    <t>a) nowe bramy wjazdowe</t>
  </si>
  <si>
    <t>a) wymiana wodomierzy)</t>
  </si>
  <si>
    <t xml:space="preserve">Inne                                                                  </t>
  </si>
  <si>
    <t>Budowa nowej infrastruktury (a+b)</t>
  </si>
  <si>
    <t>b) projekt budowy brzegowego ujęcia wody</t>
  </si>
  <si>
    <t xml:space="preserve">b) modernizacja hydroforni (rozdzielnia sterownicza)           </t>
  </si>
  <si>
    <t xml:space="preserve"> </t>
  </si>
  <si>
    <t>c) dodatkowe lampy na terenie ROD</t>
  </si>
  <si>
    <t>d) naprawa bram wjazdowych</t>
  </si>
  <si>
    <t xml:space="preserve">Remont i modernizacja urządzeń ROD  (a+b+c+d)           </t>
  </si>
  <si>
    <t xml:space="preserve">a) na modernizację hydroforni </t>
  </si>
  <si>
    <r>
      <t xml:space="preserve">2) zaległe </t>
    </r>
    <r>
      <rPr>
        <b/>
        <sz val="9"/>
        <rFont val="Calibri"/>
        <family val="2"/>
        <charset val="238"/>
        <scheme val="minor"/>
      </rPr>
      <t xml:space="preserve">(Saldo na dzień 31.12.2018) </t>
    </r>
  </si>
  <si>
    <t xml:space="preserve">5) opłata za odpady (101 dz. x 140,00 zł) </t>
  </si>
  <si>
    <t>Opłaty ogrodowe (1+2+3+4+5)</t>
  </si>
  <si>
    <t>4) na wodomierze oraz na opłaty wodne (101 dz. X 50,00zł)</t>
  </si>
  <si>
    <t>1) koszty wodno-kanalizacyjne (ścieki, opłata wodna, wodomierze)</t>
  </si>
  <si>
    <t xml:space="preserve">2) inne koszt (nagrody, koszty internetu)                                                         </t>
  </si>
  <si>
    <t xml:space="preserve">                  Bydgoszcz, dnia 22.03.2019 rok</t>
  </si>
  <si>
    <t>a)  za 2019</t>
  </si>
  <si>
    <t xml:space="preserve">a) planowany na 2019 rok </t>
  </si>
  <si>
    <t>b) zaległy    (saldo na dzień 31.12.2018)</t>
  </si>
  <si>
    <t>Inne  (wpisowe zaległe za 2018)</t>
  </si>
  <si>
    <t>Z PODZIAŁU NADWYŻKI ZA 2018 R.                                        *)</t>
  </si>
  <si>
    <t>b)  za 2018  -  zaległa</t>
  </si>
  <si>
    <t>*)  Kwota nadwyżki wynika z rachunku zysku i strat na dzień 31.12.2018 rok</t>
  </si>
  <si>
    <t xml:space="preserve"> Plan 2019</t>
  </si>
  <si>
    <t>Wykon. 2019</t>
  </si>
  <si>
    <t>Plan 2019</t>
  </si>
  <si>
    <r>
      <t xml:space="preserve">3) energia do hydroforni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 ( H  -  koszty hydroforni)</t>
    </r>
    <r>
      <rPr>
        <sz val="9"/>
        <color theme="1"/>
        <rFont val="Calibri"/>
        <family val="2"/>
        <charset val="238"/>
        <scheme val="minor"/>
      </rPr>
      <t xml:space="preserve">         </t>
    </r>
  </si>
  <si>
    <r>
      <t xml:space="preserve">1) badanie wody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  ( </t>
    </r>
    <r>
      <rPr>
        <b/>
        <sz val="9"/>
        <color indexed="8"/>
        <rFont val="Calibri"/>
        <family val="2"/>
        <charset val="238"/>
      </rPr>
      <t>H</t>
    </r>
    <r>
      <rPr>
        <b/>
        <sz val="9"/>
        <color theme="1"/>
        <rFont val="Calibri"/>
        <family val="2"/>
        <charset val="238"/>
        <scheme val="minor"/>
      </rPr>
      <t xml:space="preserve">  - koszty hydroforni)  </t>
    </r>
    <r>
      <rPr>
        <sz val="9"/>
        <color theme="1"/>
        <rFont val="Calibri"/>
        <family val="2"/>
        <charset val="238"/>
        <scheme val="minor"/>
      </rPr>
      <t xml:space="preserve">           </t>
    </r>
  </si>
  <si>
    <r>
      <t xml:space="preserve">3) Urząd Dozoru Technicznego                           ( </t>
    </r>
    <r>
      <rPr>
        <b/>
        <sz val="9"/>
        <color indexed="8"/>
        <rFont val="Calibri"/>
        <family val="2"/>
        <charset val="238"/>
      </rPr>
      <t>H - koszty hydroforni)</t>
    </r>
  </si>
  <si>
    <r>
      <t xml:space="preserve">2) konserwator hydroforni                                  ( </t>
    </r>
    <r>
      <rPr>
        <b/>
        <sz val="9"/>
        <color indexed="8"/>
        <rFont val="Calibri"/>
        <family val="2"/>
        <charset val="238"/>
      </rPr>
      <t>H - koszty hydroforni)</t>
    </r>
    <r>
      <rPr>
        <sz val="9"/>
        <color theme="1"/>
        <rFont val="Calibri"/>
        <family val="2"/>
        <charset val="238"/>
        <scheme val="minor"/>
      </rPr>
      <t xml:space="preserve">                      </t>
    </r>
  </si>
  <si>
    <r>
      <t xml:space="preserve">5) koszty bieżące utrzymnia hydroforni            ( </t>
    </r>
    <r>
      <rPr>
        <b/>
        <sz val="9"/>
        <color indexed="8"/>
        <rFont val="Calibri"/>
        <family val="2"/>
        <charset val="238"/>
      </rPr>
      <t>H - koszty hydroforni)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</si>
</sst>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  <font>
      <i/>
      <u/>
      <sz val="9"/>
      <color rgb="FF00B0F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9"/>
      <color rgb="FF00B050"/>
      <name val="Calibri"/>
      <family val="2"/>
      <charset val="238"/>
      <scheme val="minor"/>
    </font>
    <font>
      <b/>
      <i/>
      <u/>
      <sz val="10"/>
      <color rgb="FF00B050"/>
      <name val="Calibri"/>
      <family val="2"/>
      <charset val="238"/>
      <scheme val="minor"/>
    </font>
    <font>
      <b/>
      <i/>
      <u/>
      <sz val="11"/>
      <color rgb="FF00B05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2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vertical="center"/>
    </xf>
    <xf numFmtId="4" fontId="7" fillId="0" borderId="2" xfId="0" applyNumberFormat="1" applyFont="1" applyBorder="1"/>
    <xf numFmtId="0" fontId="7" fillId="3" borderId="2" xfId="0" applyFont="1" applyFill="1" applyBorder="1" applyAlignment="1">
      <alignment horizontal="left" vertical="center"/>
    </xf>
    <xf numFmtId="4" fontId="1" fillId="3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0" fillId="0" borderId="2" xfId="0" applyNumberFormat="1" applyBorder="1"/>
    <xf numFmtId="4" fontId="2" fillId="3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10" fillId="0" borderId="0" xfId="0" applyFont="1"/>
    <xf numFmtId="0" fontId="11" fillId="0" borderId="2" xfId="0" applyFont="1" applyBorder="1" applyAlignment="1">
      <alignment horizontal="right" vertical="center"/>
    </xf>
    <xf numFmtId="0" fontId="7" fillId="0" borderId="0" xfId="0" applyFont="1"/>
    <xf numFmtId="0" fontId="9" fillId="0" borderId="0" xfId="0" applyFont="1" applyBorder="1"/>
    <xf numFmtId="0" fontId="14" fillId="0" borderId="2" xfId="0" applyFont="1" applyBorder="1" applyAlignment="1">
      <alignment horizontal="left" vertical="center"/>
    </xf>
    <xf numFmtId="4" fontId="13" fillId="0" borderId="2" xfId="0" applyNumberFormat="1" applyFont="1" applyBorder="1" applyAlignment="1">
      <alignment vertical="center"/>
    </xf>
    <xf numFmtId="4" fontId="10" fillId="0" borderId="2" xfId="0" applyNumberFormat="1" applyFont="1" applyBorder="1"/>
    <xf numFmtId="0" fontId="15" fillId="0" borderId="2" xfId="0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center"/>
    </xf>
    <xf numFmtId="4" fontId="16" fillId="0" borderId="2" xfId="0" applyNumberFormat="1" applyFont="1" applyBorder="1"/>
    <xf numFmtId="4" fontId="0" fillId="0" borderId="2" xfId="0" applyNumberFormat="1" applyFont="1" applyBorder="1"/>
    <xf numFmtId="4" fontId="0" fillId="0" borderId="0" xfId="0" applyNumberFormat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8" fillId="0" borderId="0" xfId="0" applyFont="1"/>
    <xf numFmtId="0" fontId="2" fillId="4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right" vertical="center"/>
    </xf>
    <xf numFmtId="0" fontId="18" fillId="0" borderId="0" xfId="0" applyFont="1" applyBorder="1" applyAlignment="1"/>
    <xf numFmtId="0" fontId="0" fillId="0" borderId="0" xfId="0"/>
    <xf numFmtId="0" fontId="7" fillId="0" borderId="0" xfId="0" applyFont="1"/>
    <xf numFmtId="0" fontId="0" fillId="0" borderId="0" xfId="0"/>
    <xf numFmtId="0" fontId="2" fillId="4" borderId="2" xfId="0" applyFont="1" applyFill="1" applyBorder="1" applyAlignment="1">
      <alignment horizontal="right" vertical="center"/>
    </xf>
    <xf numFmtId="0" fontId="0" fillId="0" borderId="0" xfId="0"/>
    <xf numFmtId="4" fontId="2" fillId="4" borderId="5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0" xfId="0"/>
    <xf numFmtId="0" fontId="23" fillId="0" borderId="11" xfId="1" applyFont="1" applyBorder="1" applyAlignment="1">
      <alignment horizontal="left" vertical="center"/>
    </xf>
    <xf numFmtId="4" fontId="24" fillId="0" borderId="2" xfId="0" applyNumberFormat="1" applyFont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/>
    </xf>
    <xf numFmtId="4" fontId="24" fillId="0" borderId="2" xfId="0" applyNumberFormat="1" applyFont="1" applyBorder="1" applyAlignment="1">
      <alignment vertical="center"/>
    </xf>
    <xf numFmtId="4" fontId="25" fillId="0" borderId="2" xfId="0" applyNumberFormat="1" applyFont="1" applyBorder="1" applyAlignment="1">
      <alignment vertical="center"/>
    </xf>
    <xf numFmtId="0" fontId="0" fillId="0" borderId="0" xfId="0"/>
    <xf numFmtId="0" fontId="26" fillId="0" borderId="2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center"/>
    </xf>
    <xf numFmtId="2" fontId="2" fillId="0" borderId="2" xfId="0" applyNumberFormat="1" applyFont="1" applyBorder="1"/>
    <xf numFmtId="2" fontId="1" fillId="0" borderId="2" xfId="0" applyNumberFormat="1" applyFont="1" applyBorder="1"/>
    <xf numFmtId="2" fontId="3" fillId="0" borderId="2" xfId="0" applyNumberFormat="1" applyFont="1" applyBorder="1"/>
    <xf numFmtId="2" fontId="1" fillId="4" borderId="2" xfId="0" applyNumberFormat="1" applyFont="1" applyFill="1" applyBorder="1"/>
    <xf numFmtId="2" fontId="21" fillId="0" borderId="2" xfId="0" applyNumberFormat="1" applyFont="1" applyBorder="1"/>
    <xf numFmtId="2" fontId="4" fillId="0" borderId="2" xfId="0" applyNumberFormat="1" applyFont="1" applyBorder="1"/>
    <xf numFmtId="0" fontId="26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9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20" fillId="0" borderId="0" xfId="0" applyFon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Layout" zoomScaleNormal="100" workbookViewId="0">
      <selection activeCell="F3" sqref="F3"/>
    </sheetView>
  </sheetViews>
  <sheetFormatPr defaultRowHeight="14.4" x14ac:dyDescent="0.3"/>
  <cols>
    <col min="1" max="1" width="5.44140625" customWidth="1"/>
    <col min="2" max="2" width="4.6640625" customWidth="1"/>
    <col min="3" max="3" width="48.5546875" customWidth="1"/>
    <col min="4" max="4" width="8.6640625" customWidth="1"/>
    <col min="5" max="5" width="9.88671875" bestFit="1" customWidth="1"/>
  </cols>
  <sheetData>
    <row r="1" spans="1:5" ht="15" thickBot="1" x14ac:dyDescent="0.35">
      <c r="A1" s="1" t="s">
        <v>0</v>
      </c>
      <c r="B1" s="1" t="s">
        <v>1</v>
      </c>
      <c r="C1" s="1" t="s">
        <v>2</v>
      </c>
      <c r="D1" s="1" t="s">
        <v>123</v>
      </c>
      <c r="E1" s="83" t="s">
        <v>122</v>
      </c>
    </row>
    <row r="2" spans="1:5" x14ac:dyDescent="0.3">
      <c r="A2" s="42"/>
      <c r="B2" s="42" t="s">
        <v>4</v>
      </c>
      <c r="C2" s="43" t="s">
        <v>5</v>
      </c>
      <c r="D2" s="44">
        <f>D3+D9</f>
        <v>85161</v>
      </c>
      <c r="E2" s="77">
        <f>E3+E9</f>
        <v>0</v>
      </c>
    </row>
    <row r="3" spans="1:5" x14ac:dyDescent="0.3">
      <c r="A3" s="3">
        <v>711</v>
      </c>
      <c r="B3" s="4" t="s">
        <v>6</v>
      </c>
      <c r="C3" s="5" t="s">
        <v>109</v>
      </c>
      <c r="D3" s="6">
        <f>SUM(D4:D8)</f>
        <v>82361</v>
      </c>
      <c r="E3" s="78">
        <f>E4+E5+E6</f>
        <v>0</v>
      </c>
    </row>
    <row r="4" spans="1:5" x14ac:dyDescent="0.3">
      <c r="A4" s="37"/>
      <c r="B4" s="37"/>
      <c r="C4" s="9" t="s">
        <v>93</v>
      </c>
      <c r="D4" s="69">
        <v>46671</v>
      </c>
      <c r="E4" s="79"/>
    </row>
    <row r="5" spans="1:5" x14ac:dyDescent="0.3">
      <c r="A5" s="7"/>
      <c r="B5" s="8"/>
      <c r="C5" s="11" t="s">
        <v>107</v>
      </c>
      <c r="D5" s="12">
        <v>4000</v>
      </c>
      <c r="E5" s="79"/>
    </row>
    <row r="6" spans="1:5" x14ac:dyDescent="0.3">
      <c r="A6" s="7"/>
      <c r="B6" s="8"/>
      <c r="C6" s="11" t="s">
        <v>94</v>
      </c>
      <c r="D6" s="69">
        <v>12500</v>
      </c>
      <c r="E6" s="79"/>
    </row>
    <row r="7" spans="1:5" s="74" customFormat="1" x14ac:dyDescent="0.3">
      <c r="A7" s="7"/>
      <c r="B7" s="8"/>
      <c r="C7" s="11" t="s">
        <v>110</v>
      </c>
      <c r="D7" s="70">
        <v>5050</v>
      </c>
      <c r="E7" s="79"/>
    </row>
    <row r="8" spans="1:5" x14ac:dyDescent="0.3">
      <c r="A8" s="7"/>
      <c r="B8" s="8"/>
      <c r="C8" s="9" t="s">
        <v>108</v>
      </c>
      <c r="D8" s="70">
        <v>14140</v>
      </c>
      <c r="E8" s="79"/>
    </row>
    <row r="9" spans="1:5" x14ac:dyDescent="0.3">
      <c r="A9" s="3">
        <v>712</v>
      </c>
      <c r="B9" s="4" t="s">
        <v>7</v>
      </c>
      <c r="C9" s="28" t="s">
        <v>8</v>
      </c>
      <c r="D9" s="71">
        <v>2800</v>
      </c>
      <c r="E9" s="78"/>
    </row>
    <row r="10" spans="1:5" x14ac:dyDescent="0.3">
      <c r="A10" s="58">
        <v>501</v>
      </c>
      <c r="B10" s="48" t="s">
        <v>9</v>
      </c>
      <c r="C10" s="76" t="s">
        <v>71</v>
      </c>
      <c r="D10" s="60">
        <f>D11+D12+D13+D14+D15</f>
        <v>4000</v>
      </c>
      <c r="E10" s="80">
        <f>E11+E12+E13+E14+E15</f>
        <v>0</v>
      </c>
    </row>
    <row r="11" spans="1:5" x14ac:dyDescent="0.3">
      <c r="A11" s="31"/>
      <c r="B11" s="66">
        <v>1</v>
      </c>
      <c r="C11" s="28" t="s">
        <v>49</v>
      </c>
      <c r="D11" s="6">
        <v>500</v>
      </c>
      <c r="E11" s="78"/>
    </row>
    <row r="12" spans="1:5" x14ac:dyDescent="0.3">
      <c r="A12" s="31"/>
      <c r="B12" s="66">
        <v>2</v>
      </c>
      <c r="C12" s="28" t="s">
        <v>50</v>
      </c>
      <c r="D12" s="6">
        <v>500</v>
      </c>
      <c r="E12" s="81"/>
    </row>
    <row r="13" spans="1:5" x14ac:dyDescent="0.3">
      <c r="A13" s="31"/>
      <c r="B13" s="66">
        <v>3</v>
      </c>
      <c r="C13" s="28" t="s">
        <v>54</v>
      </c>
      <c r="D13" s="6">
        <v>1000</v>
      </c>
      <c r="E13" s="78"/>
    </row>
    <row r="14" spans="1:5" x14ac:dyDescent="0.3">
      <c r="A14" s="31"/>
      <c r="B14" s="66">
        <v>4</v>
      </c>
      <c r="C14" s="28" t="s">
        <v>53</v>
      </c>
      <c r="D14" s="6">
        <v>1500</v>
      </c>
      <c r="E14" s="78"/>
    </row>
    <row r="15" spans="1:5" x14ac:dyDescent="0.3">
      <c r="A15" s="31"/>
      <c r="B15" s="66">
        <v>5</v>
      </c>
      <c r="C15" s="28" t="s">
        <v>51</v>
      </c>
      <c r="D15" s="6">
        <v>500</v>
      </c>
      <c r="E15" s="78"/>
    </row>
    <row r="16" spans="1:5" x14ac:dyDescent="0.3">
      <c r="A16" s="63">
        <v>550</v>
      </c>
      <c r="B16" s="49" t="s">
        <v>25</v>
      </c>
      <c r="C16" s="50" t="s">
        <v>83</v>
      </c>
      <c r="D16" s="15">
        <f>D17+D18+D23+D30+D31+D36+D37+D38</f>
        <v>73920</v>
      </c>
      <c r="E16" s="78">
        <f>E17+E18+E23+E30+E31+E36+E37+E38</f>
        <v>0</v>
      </c>
    </row>
    <row r="17" spans="1:5" x14ac:dyDescent="0.3">
      <c r="A17" s="3">
        <v>400</v>
      </c>
      <c r="B17" s="3">
        <v>1</v>
      </c>
      <c r="C17" s="5" t="s">
        <v>10</v>
      </c>
      <c r="D17" s="6">
        <v>0</v>
      </c>
      <c r="E17" s="78"/>
    </row>
    <row r="18" spans="1:5" x14ac:dyDescent="0.3">
      <c r="A18" s="3">
        <v>401</v>
      </c>
      <c r="B18" s="27">
        <v>2</v>
      </c>
      <c r="C18" s="28" t="s">
        <v>11</v>
      </c>
      <c r="D18" s="6">
        <f xml:space="preserve"> D19+D20+D21+D22</f>
        <v>7800</v>
      </c>
      <c r="E18" s="78">
        <f>E19+E20+E21+E22</f>
        <v>0</v>
      </c>
    </row>
    <row r="19" spans="1:5" x14ac:dyDescent="0.3">
      <c r="A19" s="7"/>
      <c r="B19" s="7"/>
      <c r="C19" s="9" t="s">
        <v>12</v>
      </c>
      <c r="D19" s="12">
        <v>1000</v>
      </c>
      <c r="E19" s="79"/>
    </row>
    <row r="20" spans="1:5" x14ac:dyDescent="0.3">
      <c r="A20" s="7"/>
      <c r="B20" s="7"/>
      <c r="C20" s="9" t="s">
        <v>13</v>
      </c>
      <c r="D20" s="70">
        <v>300</v>
      </c>
      <c r="E20" s="79"/>
    </row>
    <row r="21" spans="1:5" x14ac:dyDescent="0.3">
      <c r="A21" s="7"/>
      <c r="B21" s="7"/>
      <c r="C21" s="9" t="s">
        <v>124</v>
      </c>
      <c r="D21" s="70">
        <v>4500</v>
      </c>
      <c r="E21" s="79"/>
    </row>
    <row r="22" spans="1:5" x14ac:dyDescent="0.3">
      <c r="A22" s="7"/>
      <c r="B22" s="7"/>
      <c r="C22" s="9" t="s">
        <v>14</v>
      </c>
      <c r="D22" s="70">
        <v>2000</v>
      </c>
      <c r="E22" s="79"/>
    </row>
    <row r="23" spans="1:5" x14ac:dyDescent="0.3">
      <c r="A23" s="3">
        <v>402</v>
      </c>
      <c r="B23" s="27">
        <v>3</v>
      </c>
      <c r="C23" s="28" t="s">
        <v>15</v>
      </c>
      <c r="D23" s="6">
        <f>D24+D25+D26+D27+D28+D29</f>
        <v>25740</v>
      </c>
      <c r="E23" s="78">
        <f>E24+E25+E26+E27+E28+E29</f>
        <v>0</v>
      </c>
    </row>
    <row r="24" spans="1:5" x14ac:dyDescent="0.3">
      <c r="A24" s="7"/>
      <c r="B24" s="7"/>
      <c r="C24" s="9" t="s">
        <v>125</v>
      </c>
      <c r="D24" s="12">
        <v>500</v>
      </c>
      <c r="E24" s="79"/>
    </row>
    <row r="25" spans="1:5" x14ac:dyDescent="0.3">
      <c r="A25" s="7"/>
      <c r="B25" s="37"/>
      <c r="C25" s="9" t="s">
        <v>16</v>
      </c>
      <c r="D25" s="70">
        <v>14140</v>
      </c>
      <c r="E25" s="79"/>
    </row>
    <row r="26" spans="1:5" x14ac:dyDescent="0.3">
      <c r="A26" s="7"/>
      <c r="B26" s="7"/>
      <c r="C26" s="9" t="s">
        <v>126</v>
      </c>
      <c r="D26" s="12">
        <v>500</v>
      </c>
      <c r="E26" s="79"/>
    </row>
    <row r="27" spans="1:5" x14ac:dyDescent="0.3">
      <c r="A27" s="7"/>
      <c r="B27" s="7"/>
      <c r="C27" s="9" t="s">
        <v>17</v>
      </c>
      <c r="D27" s="70">
        <v>100</v>
      </c>
      <c r="E27" s="79"/>
    </row>
    <row r="28" spans="1:5" x14ac:dyDescent="0.3">
      <c r="A28" s="7"/>
      <c r="B28" s="7"/>
      <c r="C28" s="9" t="s">
        <v>128</v>
      </c>
      <c r="D28" s="12">
        <v>4000</v>
      </c>
      <c r="E28" s="79"/>
    </row>
    <row r="29" spans="1:5" x14ac:dyDescent="0.3">
      <c r="A29" s="7"/>
      <c r="B29" s="7"/>
      <c r="C29" s="9" t="s">
        <v>18</v>
      </c>
      <c r="D29" s="12">
        <v>6500</v>
      </c>
      <c r="E29" s="79"/>
    </row>
    <row r="30" spans="1:5" x14ac:dyDescent="0.3">
      <c r="A30" s="3">
        <v>403</v>
      </c>
      <c r="B30" s="27">
        <v>4</v>
      </c>
      <c r="C30" s="28" t="s">
        <v>19</v>
      </c>
      <c r="D30" s="6">
        <v>200</v>
      </c>
      <c r="E30" s="77"/>
    </row>
    <row r="31" spans="1:5" x14ac:dyDescent="0.3">
      <c r="A31" s="3">
        <v>404</v>
      </c>
      <c r="B31" s="27">
        <v>5</v>
      </c>
      <c r="C31" s="28" t="s">
        <v>72</v>
      </c>
      <c r="D31" s="6">
        <f>D32+D33+D34+D35</f>
        <v>20380</v>
      </c>
      <c r="E31" s="77">
        <f>E32+E33+E34+E35</f>
        <v>0</v>
      </c>
    </row>
    <row r="32" spans="1:5" x14ac:dyDescent="0.3">
      <c r="A32" s="7"/>
      <c r="B32" s="7"/>
      <c r="C32" s="9" t="s">
        <v>20</v>
      </c>
      <c r="D32" s="70">
        <v>7200</v>
      </c>
      <c r="E32" s="79"/>
    </row>
    <row r="33" spans="1:5" x14ac:dyDescent="0.3">
      <c r="A33" s="7"/>
      <c r="B33" s="7"/>
      <c r="C33" s="9" t="s">
        <v>127</v>
      </c>
      <c r="D33" s="70">
        <v>5280</v>
      </c>
      <c r="E33" s="79"/>
    </row>
    <row r="34" spans="1:5" x14ac:dyDescent="0.3">
      <c r="A34" s="7"/>
      <c r="B34" s="7"/>
      <c r="C34" s="9" t="s">
        <v>73</v>
      </c>
      <c r="D34" s="70">
        <v>3500</v>
      </c>
      <c r="E34" s="79"/>
    </row>
    <row r="35" spans="1:5" x14ac:dyDescent="0.3">
      <c r="A35" s="7"/>
      <c r="B35" s="7"/>
      <c r="C35" s="9" t="s">
        <v>21</v>
      </c>
      <c r="D35" s="70">
        <v>4400</v>
      </c>
      <c r="E35" s="79"/>
    </row>
    <row r="36" spans="1:5" x14ac:dyDescent="0.3">
      <c r="A36" s="3">
        <v>405</v>
      </c>
      <c r="B36" s="27">
        <v>6</v>
      </c>
      <c r="C36" s="28" t="s">
        <v>22</v>
      </c>
      <c r="D36" s="6">
        <v>800</v>
      </c>
      <c r="E36" s="78"/>
    </row>
    <row r="37" spans="1:5" x14ac:dyDescent="0.3">
      <c r="A37" s="3">
        <v>406</v>
      </c>
      <c r="B37" s="27">
        <v>7</v>
      </c>
      <c r="C37" s="28" t="s">
        <v>23</v>
      </c>
      <c r="D37" s="6">
        <v>700</v>
      </c>
      <c r="E37" s="78"/>
    </row>
    <row r="38" spans="1:5" x14ac:dyDescent="0.3">
      <c r="A38" s="3">
        <v>409</v>
      </c>
      <c r="B38" s="27">
        <v>8</v>
      </c>
      <c r="C38" s="28" t="s">
        <v>24</v>
      </c>
      <c r="D38" s="6">
        <f>D39+D40</f>
        <v>18300</v>
      </c>
      <c r="E38" s="78">
        <f>E39+E40</f>
        <v>0</v>
      </c>
    </row>
    <row r="39" spans="1:5" x14ac:dyDescent="0.3">
      <c r="A39" s="7"/>
      <c r="B39" s="7"/>
      <c r="C39" s="9" t="s">
        <v>111</v>
      </c>
      <c r="D39" s="70">
        <v>15800</v>
      </c>
      <c r="E39" s="79"/>
    </row>
    <row r="40" spans="1:5" x14ac:dyDescent="0.3">
      <c r="A40" s="7"/>
      <c r="B40" s="7"/>
      <c r="C40" s="11" t="s">
        <v>112</v>
      </c>
      <c r="D40" s="10">
        <v>2500</v>
      </c>
      <c r="E40" s="79"/>
    </row>
    <row r="41" spans="1:5" x14ac:dyDescent="0.3">
      <c r="A41" s="13"/>
      <c r="B41" s="14" t="s">
        <v>26</v>
      </c>
      <c r="C41" s="14" t="s">
        <v>52</v>
      </c>
      <c r="D41" s="15">
        <f>D2-D10-D16</f>
        <v>7241</v>
      </c>
      <c r="E41" s="78">
        <f>E2-E10-E16</f>
        <v>0</v>
      </c>
    </row>
    <row r="42" spans="1:5" x14ac:dyDescent="0.3">
      <c r="A42" s="27">
        <v>732</v>
      </c>
      <c r="B42" s="28" t="s">
        <v>27</v>
      </c>
      <c r="C42" s="28" t="s">
        <v>56</v>
      </c>
      <c r="D42" s="6">
        <v>0</v>
      </c>
      <c r="E42" s="77"/>
    </row>
    <row r="43" spans="1:5" x14ac:dyDescent="0.3">
      <c r="A43" s="27">
        <v>730</v>
      </c>
      <c r="B43" s="28" t="s">
        <v>28</v>
      </c>
      <c r="C43" s="28" t="s">
        <v>57</v>
      </c>
      <c r="D43" s="6">
        <v>0</v>
      </c>
      <c r="E43" s="77"/>
    </row>
    <row r="44" spans="1:5" x14ac:dyDescent="0.3">
      <c r="A44" s="27">
        <v>750</v>
      </c>
      <c r="B44" s="28" t="s">
        <v>31</v>
      </c>
      <c r="C44" s="28" t="s">
        <v>58</v>
      </c>
      <c r="D44" s="6">
        <f>D45+D46</f>
        <v>0</v>
      </c>
      <c r="E44" s="77">
        <f>E45+E46</f>
        <v>0</v>
      </c>
    </row>
    <row r="45" spans="1:5" x14ac:dyDescent="0.3">
      <c r="A45" s="27"/>
      <c r="B45" s="11"/>
      <c r="C45" s="11" t="s">
        <v>29</v>
      </c>
      <c r="D45" s="12">
        <v>0</v>
      </c>
      <c r="E45" s="82"/>
    </row>
    <row r="46" spans="1:5" x14ac:dyDescent="0.3">
      <c r="A46" s="29"/>
      <c r="B46" s="28"/>
      <c r="C46" s="11" t="s">
        <v>30</v>
      </c>
      <c r="D46" s="12">
        <v>0</v>
      </c>
      <c r="E46" s="82"/>
    </row>
    <row r="47" spans="1:5" x14ac:dyDescent="0.3">
      <c r="A47" s="3">
        <v>751</v>
      </c>
      <c r="B47" s="5" t="s">
        <v>32</v>
      </c>
      <c r="C47" s="28" t="s">
        <v>59</v>
      </c>
      <c r="D47" s="6">
        <v>400</v>
      </c>
      <c r="E47" s="78"/>
    </row>
    <row r="48" spans="1:5" x14ac:dyDescent="0.3">
      <c r="A48" s="3">
        <v>760</v>
      </c>
      <c r="B48" s="5" t="s">
        <v>6</v>
      </c>
      <c r="C48" s="28" t="s">
        <v>60</v>
      </c>
      <c r="D48" s="6">
        <v>200</v>
      </c>
      <c r="E48" s="78"/>
    </row>
    <row r="49" spans="1:5" x14ac:dyDescent="0.3">
      <c r="A49" s="3">
        <v>761</v>
      </c>
      <c r="B49" s="5" t="s">
        <v>33</v>
      </c>
      <c r="C49" s="5" t="s">
        <v>61</v>
      </c>
      <c r="D49" s="6">
        <v>100</v>
      </c>
      <c r="E49" s="78"/>
    </row>
    <row r="50" spans="1:5" x14ac:dyDescent="0.3">
      <c r="A50" s="27">
        <v>761</v>
      </c>
      <c r="B50" s="28" t="s">
        <v>63</v>
      </c>
      <c r="C50" s="28" t="s">
        <v>64</v>
      </c>
      <c r="D50" s="6">
        <v>0</v>
      </c>
      <c r="E50" s="78"/>
    </row>
    <row r="51" spans="1:5" x14ac:dyDescent="0.3">
      <c r="A51" s="27">
        <v>740</v>
      </c>
      <c r="B51" s="28" t="s">
        <v>34</v>
      </c>
      <c r="C51" s="28" t="s">
        <v>62</v>
      </c>
      <c r="D51" s="64">
        <v>0</v>
      </c>
      <c r="E51" s="77"/>
    </row>
    <row r="52" spans="1:5" s="57" customFormat="1" x14ac:dyDescent="0.3">
      <c r="A52" s="51"/>
      <c r="B52" s="52" t="s">
        <v>55</v>
      </c>
      <c r="C52" s="52" t="s">
        <v>92</v>
      </c>
      <c r="D52" s="53">
        <f>D2+D44+D48</f>
        <v>85361</v>
      </c>
      <c r="E52" s="77">
        <f>E2+E44+E48</f>
        <v>0</v>
      </c>
    </row>
    <row r="53" spans="1:5" x14ac:dyDescent="0.3">
      <c r="A53" s="31"/>
      <c r="B53" s="28" t="s">
        <v>88</v>
      </c>
      <c r="C53" s="28" t="s">
        <v>91</v>
      </c>
      <c r="D53" s="64">
        <f>D10+D16+D42+D47+D49</f>
        <v>78420</v>
      </c>
      <c r="E53" s="78">
        <f>E10+E16+E47+E49</f>
        <v>0</v>
      </c>
    </row>
    <row r="54" spans="1:5" ht="15" thickBot="1" x14ac:dyDescent="0.35">
      <c r="A54" s="45">
        <v>860</v>
      </c>
      <c r="B54" s="46" t="s">
        <v>89</v>
      </c>
      <c r="C54" s="46" t="s">
        <v>90</v>
      </c>
      <c r="D54" s="65">
        <f>D52-D53</f>
        <v>6941</v>
      </c>
      <c r="E54" s="78">
        <f>E41-E42+E43+E44-E47+E48-E49-E50+E51</f>
        <v>0</v>
      </c>
    </row>
    <row r="55" spans="1:5" x14ac:dyDescent="0.3">
      <c r="A55" s="33"/>
      <c r="B55" s="33"/>
      <c r="C55" s="33"/>
      <c r="D55" s="33"/>
      <c r="E55" s="33"/>
    </row>
    <row r="56" spans="1:5" x14ac:dyDescent="0.3">
      <c r="A56" s="86"/>
      <c r="B56" s="86"/>
      <c r="C56" s="86"/>
      <c r="D56" s="86"/>
      <c r="E56" s="86"/>
    </row>
    <row r="57" spans="1:5" x14ac:dyDescent="0.3">
      <c r="A57" s="61"/>
      <c r="B57" s="54"/>
      <c r="C57" s="54"/>
      <c r="D57" s="54"/>
      <c r="E57" s="54"/>
    </row>
    <row r="58" spans="1:5" x14ac:dyDescent="0.3">
      <c r="B58" s="54"/>
      <c r="C58" s="54" t="s">
        <v>102</v>
      </c>
      <c r="D58" s="54"/>
      <c r="E58" s="54"/>
    </row>
    <row r="59" spans="1:5" x14ac:dyDescent="0.3">
      <c r="D59" s="41"/>
    </row>
    <row r="61" spans="1:5" x14ac:dyDescent="0.3">
      <c r="C61" s="30"/>
    </row>
    <row r="62" spans="1:5" x14ac:dyDescent="0.3">
      <c r="C62" s="30"/>
    </row>
    <row r="63" spans="1:5" x14ac:dyDescent="0.3">
      <c r="A63" s="87" t="s">
        <v>68</v>
      </c>
      <c r="B63" s="87"/>
      <c r="C63" s="87"/>
      <c r="D63" s="87"/>
      <c r="E63" s="87"/>
    </row>
    <row r="65" spans="1:5" x14ac:dyDescent="0.3">
      <c r="A65" s="84"/>
      <c r="B65" s="85"/>
      <c r="C65" s="85"/>
      <c r="D65" s="85"/>
      <c r="E65" s="85"/>
    </row>
    <row r="67" spans="1:5" x14ac:dyDescent="0.3">
      <c r="A67" s="84" t="s">
        <v>113</v>
      </c>
      <c r="B67" s="85"/>
      <c r="C67" s="85"/>
      <c r="D67" s="85"/>
      <c r="E67" s="85"/>
    </row>
  </sheetData>
  <mergeCells count="4">
    <mergeCell ref="A67:E67"/>
    <mergeCell ref="A56:E56"/>
    <mergeCell ref="A63:E63"/>
    <mergeCell ref="A65:E65"/>
  </mergeCells>
  <pageMargins left="0.7" right="0.7" top="0.75" bottom="0.75" header="0.3" footer="0.3"/>
  <pageSetup paperSize="9" orientation="portrait" horizontalDpi="4294967293" verticalDpi="4294967293" r:id="rId1"/>
  <headerFooter>
    <oddHeader xml:space="preserve">&amp;C&amp;"-,Pogrubiony"PRELIMINARZ FINANSOWY RACHUNKU ZYSKU I STRAT ROD "SAMOCIĄŻEK"       
NA 2019 ROK                                                               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showWhiteSpace="0" view="pageLayout" zoomScaleNormal="100" workbookViewId="0">
      <selection activeCell="F10" sqref="F10"/>
    </sheetView>
  </sheetViews>
  <sheetFormatPr defaultRowHeight="14.4" x14ac:dyDescent="0.3"/>
  <cols>
    <col min="1" max="1" width="7" customWidth="1"/>
    <col min="2" max="2" width="41.88671875" customWidth="1"/>
    <col min="3" max="3" width="8.6640625" bestFit="1" customWidth="1"/>
    <col min="4" max="4" width="9.88671875" customWidth="1"/>
    <col min="5" max="5" width="9.5546875" customWidth="1"/>
  </cols>
  <sheetData>
    <row r="1" spans="1:4" ht="15.6" x14ac:dyDescent="0.3">
      <c r="A1" s="16" t="s">
        <v>35</v>
      </c>
      <c r="B1" s="2" t="s">
        <v>2</v>
      </c>
      <c r="C1" s="2" t="s">
        <v>121</v>
      </c>
      <c r="D1" s="75" t="s">
        <v>122</v>
      </c>
    </row>
    <row r="2" spans="1:4" x14ac:dyDescent="0.3">
      <c r="A2" s="18" t="s">
        <v>37</v>
      </c>
      <c r="B2" s="28" t="s">
        <v>74</v>
      </c>
      <c r="C2" s="19">
        <v>99927.44</v>
      </c>
      <c r="D2" s="20"/>
    </row>
    <row r="3" spans="1:4" x14ac:dyDescent="0.3">
      <c r="A3" s="21" t="s">
        <v>9</v>
      </c>
      <c r="B3" s="50" t="s">
        <v>38</v>
      </c>
      <c r="C3" s="25">
        <f>C4+C5+C18+C19+C20+C21+C22</f>
        <v>7431.69</v>
      </c>
      <c r="D3" s="20">
        <f>D4+D5+D18+D19+D20+D21+D22</f>
        <v>0</v>
      </c>
    </row>
    <row r="4" spans="1:4" x14ac:dyDescent="0.3">
      <c r="A4" s="5" t="s">
        <v>25</v>
      </c>
      <c r="B4" s="5" t="s">
        <v>39</v>
      </c>
      <c r="C4" s="19">
        <v>0</v>
      </c>
      <c r="D4" s="20"/>
    </row>
    <row r="5" spans="1:4" x14ac:dyDescent="0.3">
      <c r="A5" s="14" t="s">
        <v>26</v>
      </c>
      <c r="B5" s="14" t="s">
        <v>40</v>
      </c>
      <c r="C5" s="22">
        <f>C6+C9+C14+C17</f>
        <v>0</v>
      </c>
      <c r="D5" s="20">
        <f>D6+D9+D14+D17</f>
        <v>0</v>
      </c>
    </row>
    <row r="6" spans="1:4" x14ac:dyDescent="0.3">
      <c r="A6" s="3">
        <v>1</v>
      </c>
      <c r="B6" s="5" t="s">
        <v>95</v>
      </c>
      <c r="C6" s="19">
        <f>SUM(C7:C8)</f>
        <v>0</v>
      </c>
      <c r="D6" s="20"/>
    </row>
    <row r="7" spans="1:4" s="59" customFormat="1" x14ac:dyDescent="0.3">
      <c r="A7" s="3"/>
      <c r="B7" s="9" t="s">
        <v>114</v>
      </c>
      <c r="C7" s="23">
        <v>0</v>
      </c>
      <c r="D7" s="20"/>
    </row>
    <row r="8" spans="1:4" s="59" customFormat="1" x14ac:dyDescent="0.3">
      <c r="A8" s="3"/>
      <c r="B8" s="9" t="s">
        <v>119</v>
      </c>
      <c r="C8" s="72">
        <v>0</v>
      </c>
      <c r="D8" s="20"/>
    </row>
    <row r="9" spans="1:4" x14ac:dyDescent="0.3">
      <c r="A9" s="3">
        <v>2</v>
      </c>
      <c r="B9" s="5" t="s">
        <v>78</v>
      </c>
      <c r="C9" s="19">
        <f>SUM(C10:C13)</f>
        <v>0</v>
      </c>
      <c r="D9" s="20">
        <f>SUM(D10:D13)</f>
        <v>0</v>
      </c>
    </row>
    <row r="10" spans="1:4" x14ac:dyDescent="0.3">
      <c r="A10" s="7"/>
      <c r="B10" s="9" t="s">
        <v>106</v>
      </c>
      <c r="C10" s="72">
        <v>0</v>
      </c>
      <c r="D10" s="24"/>
    </row>
    <row r="11" spans="1:4" x14ac:dyDescent="0.3">
      <c r="A11" s="7"/>
      <c r="B11" s="9" t="s">
        <v>75</v>
      </c>
      <c r="C11" s="23">
        <v>0</v>
      </c>
      <c r="D11" s="24"/>
    </row>
    <row r="12" spans="1:4" x14ac:dyDescent="0.3">
      <c r="A12" s="3"/>
      <c r="B12" s="34"/>
      <c r="C12" s="35"/>
      <c r="D12" s="24"/>
    </row>
    <row r="13" spans="1:4" x14ac:dyDescent="0.3">
      <c r="A13" s="7"/>
      <c r="B13" s="34"/>
      <c r="C13" s="35"/>
      <c r="D13" s="24"/>
    </row>
    <row r="14" spans="1:4" x14ac:dyDescent="0.3">
      <c r="A14" s="3">
        <v>3</v>
      </c>
      <c r="B14" s="5" t="s">
        <v>65</v>
      </c>
      <c r="C14" s="19">
        <f>C15+C16</f>
        <v>0</v>
      </c>
      <c r="D14" s="20">
        <f>D15+D16</f>
        <v>0</v>
      </c>
    </row>
    <row r="15" spans="1:4" x14ac:dyDescent="0.3">
      <c r="A15" s="7"/>
      <c r="B15" s="9" t="s">
        <v>115</v>
      </c>
      <c r="C15" s="72">
        <v>0</v>
      </c>
      <c r="D15" s="24"/>
    </row>
    <row r="16" spans="1:4" x14ac:dyDescent="0.3">
      <c r="A16" s="7"/>
      <c r="B16" s="11" t="s">
        <v>116</v>
      </c>
      <c r="C16" s="72">
        <v>0</v>
      </c>
      <c r="D16" s="24"/>
    </row>
    <row r="17" spans="1:4" x14ac:dyDescent="0.3">
      <c r="A17" s="3">
        <v>4</v>
      </c>
      <c r="B17" s="5" t="s">
        <v>117</v>
      </c>
      <c r="C17" s="19">
        <v>0</v>
      </c>
      <c r="D17" s="20"/>
    </row>
    <row r="18" spans="1:4" x14ac:dyDescent="0.3">
      <c r="A18" s="5" t="s">
        <v>27</v>
      </c>
      <c r="B18" s="5" t="s">
        <v>66</v>
      </c>
      <c r="C18" s="73">
        <v>0</v>
      </c>
      <c r="D18" s="20"/>
    </row>
    <row r="19" spans="1:4" x14ac:dyDescent="0.3">
      <c r="A19" s="5" t="s">
        <v>28</v>
      </c>
      <c r="B19" s="28" t="s">
        <v>118</v>
      </c>
      <c r="C19" s="19">
        <v>7131.69</v>
      </c>
      <c r="D19" s="20"/>
    </row>
    <row r="20" spans="1:4" x14ac:dyDescent="0.3">
      <c r="A20" s="5" t="s">
        <v>31</v>
      </c>
      <c r="B20" s="5" t="s">
        <v>43</v>
      </c>
      <c r="C20" s="19">
        <v>300</v>
      </c>
      <c r="D20" s="20"/>
    </row>
    <row r="21" spans="1:4" x14ac:dyDescent="0.3">
      <c r="A21" s="5" t="s">
        <v>32</v>
      </c>
      <c r="B21" s="5" t="s">
        <v>64</v>
      </c>
      <c r="C21" s="73">
        <v>0</v>
      </c>
      <c r="D21" s="20"/>
    </row>
    <row r="22" spans="1:4" x14ac:dyDescent="0.3">
      <c r="A22" s="5" t="s">
        <v>6</v>
      </c>
      <c r="B22" s="5" t="s">
        <v>67</v>
      </c>
      <c r="C22" s="19">
        <v>0</v>
      </c>
      <c r="D22" s="20"/>
    </row>
    <row r="23" spans="1:4" x14ac:dyDescent="0.3">
      <c r="A23" s="14" t="s">
        <v>33</v>
      </c>
      <c r="B23" s="14" t="s">
        <v>44</v>
      </c>
      <c r="C23" s="25">
        <f>C24+C27+C32+C33+C34</f>
        <v>5200</v>
      </c>
      <c r="D23" s="20">
        <f>D24+D27+D32+D33+D34</f>
        <v>0</v>
      </c>
    </row>
    <row r="24" spans="1:4" x14ac:dyDescent="0.3">
      <c r="A24" s="3">
        <v>1</v>
      </c>
      <c r="B24" s="5" t="s">
        <v>99</v>
      </c>
      <c r="C24" s="19">
        <f>C25+C26</f>
        <v>5000</v>
      </c>
      <c r="D24" s="20"/>
    </row>
    <row r="25" spans="1:4" s="62" customFormat="1" x14ac:dyDescent="0.3">
      <c r="A25" s="3"/>
      <c r="B25" s="11" t="s">
        <v>96</v>
      </c>
      <c r="C25" s="23">
        <v>0</v>
      </c>
      <c r="D25" s="20"/>
    </row>
    <row r="26" spans="1:4" s="62" customFormat="1" x14ac:dyDescent="0.3">
      <c r="A26" s="3"/>
      <c r="B26" s="11" t="s">
        <v>100</v>
      </c>
      <c r="C26" s="23">
        <v>5000</v>
      </c>
      <c r="D26" s="20"/>
    </row>
    <row r="27" spans="1:4" x14ac:dyDescent="0.3">
      <c r="A27" s="3">
        <v>2</v>
      </c>
      <c r="B27" s="5" t="s">
        <v>105</v>
      </c>
      <c r="C27" s="19">
        <f>C28+C29+C30+C31</f>
        <v>0</v>
      </c>
      <c r="D27" s="20">
        <f>D28+D29</f>
        <v>0</v>
      </c>
    </row>
    <row r="28" spans="1:4" x14ac:dyDescent="0.3">
      <c r="A28" s="3"/>
      <c r="B28" s="9" t="s">
        <v>69</v>
      </c>
      <c r="C28" s="23">
        <v>0</v>
      </c>
      <c r="D28" s="40"/>
    </row>
    <row r="29" spans="1:4" x14ac:dyDescent="0.3">
      <c r="A29" s="3"/>
      <c r="B29" s="11" t="s">
        <v>101</v>
      </c>
      <c r="C29" s="23">
        <v>0</v>
      </c>
      <c r="D29" s="40"/>
    </row>
    <row r="30" spans="1:4" s="67" customFormat="1" x14ac:dyDescent="0.3">
      <c r="A30" s="3"/>
      <c r="B30" s="68" t="s">
        <v>103</v>
      </c>
      <c r="C30" s="23">
        <v>0</v>
      </c>
      <c r="D30" s="40"/>
    </row>
    <row r="31" spans="1:4" s="67" customFormat="1" x14ac:dyDescent="0.3">
      <c r="A31" s="3"/>
      <c r="B31" s="68" t="s">
        <v>104</v>
      </c>
      <c r="C31" s="23">
        <v>0</v>
      </c>
      <c r="D31" s="40"/>
    </row>
    <row r="32" spans="1:4" x14ac:dyDescent="0.3">
      <c r="A32" s="3">
        <v>3</v>
      </c>
      <c r="B32" s="5" t="s">
        <v>45</v>
      </c>
      <c r="C32" s="19">
        <v>0</v>
      </c>
      <c r="D32" s="20"/>
    </row>
    <row r="33" spans="1:4" x14ac:dyDescent="0.3">
      <c r="A33" s="3">
        <v>4</v>
      </c>
      <c r="B33" s="5" t="s">
        <v>46</v>
      </c>
      <c r="C33" s="19">
        <v>0</v>
      </c>
      <c r="D33" s="20"/>
    </row>
    <row r="34" spans="1:4" x14ac:dyDescent="0.3">
      <c r="A34" s="3">
        <v>5</v>
      </c>
      <c r="B34" s="28" t="s">
        <v>98</v>
      </c>
      <c r="C34" s="19">
        <f>C35</f>
        <v>200</v>
      </c>
      <c r="D34" s="20"/>
    </row>
    <row r="35" spans="1:4" x14ac:dyDescent="0.3">
      <c r="A35" s="3"/>
      <c r="B35" s="11" t="s">
        <v>97</v>
      </c>
      <c r="C35" s="23">
        <v>200</v>
      </c>
      <c r="D35" s="20"/>
    </row>
    <row r="36" spans="1:4" x14ac:dyDescent="0.3">
      <c r="A36" s="13"/>
      <c r="B36" s="50" t="s">
        <v>47</v>
      </c>
      <c r="C36" s="25">
        <f>SUM(C2+C3-C23)</f>
        <v>102159.13</v>
      </c>
      <c r="D36" s="20">
        <f>D2+D3-D23</f>
        <v>0</v>
      </c>
    </row>
    <row r="38" spans="1:4" x14ac:dyDescent="0.3">
      <c r="A38" s="89"/>
      <c r="B38" s="89"/>
      <c r="C38" s="89"/>
      <c r="D38" s="89"/>
    </row>
    <row r="40" spans="1:4" x14ac:dyDescent="0.3">
      <c r="A40" s="89" t="s">
        <v>120</v>
      </c>
      <c r="B40" s="89"/>
      <c r="C40" s="89"/>
      <c r="D40" s="89"/>
    </row>
    <row r="41" spans="1:4" x14ac:dyDescent="0.3">
      <c r="A41" s="32"/>
      <c r="B41" s="32"/>
      <c r="C41" s="32"/>
      <c r="D41" s="32"/>
    </row>
    <row r="42" spans="1:4" x14ac:dyDescent="0.3">
      <c r="A42" s="32" t="s">
        <v>68</v>
      </c>
      <c r="B42" s="32"/>
      <c r="C42" s="32"/>
      <c r="D42" s="32"/>
    </row>
    <row r="43" spans="1:4" x14ac:dyDescent="0.3">
      <c r="A43" s="32"/>
      <c r="B43" s="32"/>
      <c r="C43" s="32"/>
      <c r="D43" s="32"/>
    </row>
    <row r="44" spans="1:4" x14ac:dyDescent="0.3">
      <c r="A44" s="84"/>
      <c r="B44" s="85"/>
      <c r="C44" s="85"/>
      <c r="D44" s="85"/>
    </row>
    <row r="46" spans="1:4" x14ac:dyDescent="0.3">
      <c r="A46" s="88" t="s">
        <v>113</v>
      </c>
      <c r="B46" s="88"/>
      <c r="C46" s="88"/>
      <c r="D46" s="88"/>
    </row>
  </sheetData>
  <mergeCells count="4">
    <mergeCell ref="A44:D44"/>
    <mergeCell ref="A46:D46"/>
    <mergeCell ref="A38:D38"/>
    <mergeCell ref="A40:D40"/>
  </mergeCells>
  <pageMargins left="0.7" right="0.7" top="0.75" bottom="0.75" header="0.3" footer="0.3"/>
  <pageSetup paperSize="9" orientation="portrait" horizontalDpi="4294967293" verticalDpi="4294967293" r:id="rId1"/>
  <headerFooter>
    <oddHeader xml:space="preserve">&amp;C&amp;"-,Pogrubiony"PRELIMINARZ FINANSOWY FUNDUSZU ROZWOJU ROD "SAMOCIĄŻEK"       &amp;"-,Kursywa"          &amp;"-,Pogrubiony"
NA 2019 ROK         &amp;KFF0000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Layout" topLeftCell="A10" zoomScaleNormal="100" workbookViewId="0">
      <selection activeCell="B2" sqref="B2"/>
    </sheetView>
  </sheetViews>
  <sheetFormatPr defaultRowHeight="14.4" x14ac:dyDescent="0.3"/>
  <cols>
    <col min="1" max="1" width="7.6640625" customWidth="1"/>
    <col min="2" max="2" width="42.33203125" customWidth="1"/>
    <col min="3" max="4" width="9.44140625" customWidth="1"/>
  </cols>
  <sheetData>
    <row r="1" spans="1:6" ht="15.6" x14ac:dyDescent="0.3">
      <c r="A1" s="16" t="s">
        <v>35</v>
      </c>
      <c r="B1" s="2" t="s">
        <v>2</v>
      </c>
      <c r="C1" s="2" t="s">
        <v>36</v>
      </c>
      <c r="D1" s="17" t="s">
        <v>3</v>
      </c>
      <c r="E1" s="26" t="s">
        <v>48</v>
      </c>
      <c r="F1" s="30"/>
    </row>
    <row r="2" spans="1:6" x14ac:dyDescent="0.3">
      <c r="A2" s="18" t="s">
        <v>37</v>
      </c>
      <c r="B2" s="28" t="s">
        <v>74</v>
      </c>
      <c r="C2" s="19">
        <v>20925.23</v>
      </c>
      <c r="D2" s="20"/>
      <c r="E2" s="24"/>
      <c r="F2" s="47"/>
    </row>
    <row r="3" spans="1:6" x14ac:dyDescent="0.3">
      <c r="A3" s="21" t="s">
        <v>9</v>
      </c>
      <c r="B3" s="14" t="s">
        <v>38</v>
      </c>
      <c r="C3" s="22">
        <f>C4+C5+C16+C17+C18+C19+C20</f>
        <v>72460.399999999994</v>
      </c>
      <c r="D3" s="20">
        <f>D4+D5+D16+D17+D18+D19+D20</f>
        <v>0</v>
      </c>
      <c r="E3" s="20"/>
      <c r="F3" s="30"/>
    </row>
    <row r="4" spans="1:6" x14ac:dyDescent="0.3">
      <c r="A4" s="5" t="s">
        <v>25</v>
      </c>
      <c r="B4" s="5" t="s">
        <v>39</v>
      </c>
      <c r="C4" s="19">
        <v>0</v>
      </c>
      <c r="D4" s="20"/>
      <c r="E4" s="24"/>
      <c r="F4" s="55"/>
    </row>
    <row r="5" spans="1:6" x14ac:dyDescent="0.3">
      <c r="A5" s="14" t="s">
        <v>26</v>
      </c>
      <c r="B5" s="14" t="s">
        <v>40</v>
      </c>
      <c r="C5" s="22">
        <f>C6+C7+C12+C15</f>
        <v>66460.399999999994</v>
      </c>
      <c r="D5" s="20">
        <f>D6+D7+D12+D15</f>
        <v>0</v>
      </c>
      <c r="E5" s="36"/>
      <c r="F5" s="55"/>
    </row>
    <row r="6" spans="1:6" x14ac:dyDescent="0.3">
      <c r="A6" s="3">
        <v>1</v>
      </c>
      <c r="B6" s="9" t="s">
        <v>41</v>
      </c>
      <c r="C6" s="23">
        <v>5860.4</v>
      </c>
      <c r="D6" s="20"/>
      <c r="E6" s="38"/>
      <c r="F6" s="55"/>
    </row>
    <row r="7" spans="1:6" x14ac:dyDescent="0.3">
      <c r="A7" s="3">
        <v>2</v>
      </c>
      <c r="B7" s="5" t="s">
        <v>78</v>
      </c>
      <c r="C7" s="19">
        <f>SUM(C8:C11)</f>
        <v>60600</v>
      </c>
      <c r="D7" s="20">
        <f>SUM(D8:D11)</f>
        <v>0</v>
      </c>
      <c r="E7" s="36"/>
      <c r="F7" s="55"/>
    </row>
    <row r="8" spans="1:6" x14ac:dyDescent="0.3">
      <c r="A8" s="7"/>
      <c r="B8" s="9" t="s">
        <v>87</v>
      </c>
      <c r="C8" s="23">
        <v>60600</v>
      </c>
      <c r="D8" s="24"/>
      <c r="E8" s="36"/>
      <c r="F8" s="55"/>
    </row>
    <row r="9" spans="1:6" x14ac:dyDescent="0.3">
      <c r="A9" s="7"/>
      <c r="B9" s="9" t="s">
        <v>75</v>
      </c>
      <c r="C9" s="23">
        <v>0</v>
      </c>
      <c r="D9" s="24"/>
      <c r="E9" s="36"/>
      <c r="F9" s="55"/>
    </row>
    <row r="10" spans="1:6" x14ac:dyDescent="0.3">
      <c r="A10" s="3"/>
      <c r="B10" s="34"/>
      <c r="C10" s="35"/>
      <c r="D10" s="24"/>
      <c r="E10" s="24"/>
      <c r="F10" s="55"/>
    </row>
    <row r="11" spans="1:6" x14ac:dyDescent="0.3">
      <c r="A11" s="7"/>
      <c r="B11" s="34"/>
      <c r="C11" s="35"/>
      <c r="D11" s="24"/>
      <c r="E11" s="24"/>
      <c r="F11" s="55"/>
    </row>
    <row r="12" spans="1:6" x14ac:dyDescent="0.3">
      <c r="A12" s="3">
        <v>3</v>
      </c>
      <c r="B12" s="5" t="s">
        <v>65</v>
      </c>
      <c r="C12" s="19">
        <f>C13+C14</f>
        <v>0</v>
      </c>
      <c r="D12" s="20">
        <f>D13+D14</f>
        <v>0</v>
      </c>
      <c r="E12" s="20"/>
      <c r="F12" s="55"/>
    </row>
    <row r="13" spans="1:6" x14ac:dyDescent="0.3">
      <c r="A13" s="7"/>
      <c r="B13" s="9" t="s">
        <v>81</v>
      </c>
      <c r="C13" s="23">
        <v>0</v>
      </c>
      <c r="D13" s="24"/>
      <c r="E13" s="24"/>
      <c r="F13" s="55"/>
    </row>
    <row r="14" spans="1:6" x14ac:dyDescent="0.3">
      <c r="A14" s="7"/>
      <c r="B14" s="11" t="s">
        <v>79</v>
      </c>
      <c r="C14" s="23">
        <v>0</v>
      </c>
      <c r="D14" s="24"/>
      <c r="E14" s="24"/>
      <c r="F14" s="55"/>
    </row>
    <row r="15" spans="1:6" x14ac:dyDescent="0.3">
      <c r="A15" s="3">
        <v>4</v>
      </c>
      <c r="B15" s="5" t="s">
        <v>42</v>
      </c>
      <c r="C15" s="19">
        <v>0</v>
      </c>
      <c r="D15" s="20"/>
      <c r="E15" s="24"/>
      <c r="F15" s="55"/>
    </row>
    <row r="16" spans="1:6" x14ac:dyDescent="0.3">
      <c r="A16" s="5" t="s">
        <v>27</v>
      </c>
      <c r="B16" s="5" t="s">
        <v>66</v>
      </c>
      <c r="C16" s="19">
        <v>0</v>
      </c>
      <c r="D16" s="20"/>
      <c r="E16" s="24"/>
      <c r="F16" s="55"/>
    </row>
    <row r="17" spans="1:6" x14ac:dyDescent="0.3">
      <c r="A17" s="5" t="s">
        <v>28</v>
      </c>
      <c r="B17" s="28" t="s">
        <v>82</v>
      </c>
      <c r="C17" s="19">
        <v>6000</v>
      </c>
      <c r="D17" s="20"/>
      <c r="E17" s="20"/>
      <c r="F17" s="55"/>
    </row>
    <row r="18" spans="1:6" x14ac:dyDescent="0.3">
      <c r="A18" s="5" t="s">
        <v>31</v>
      </c>
      <c r="B18" s="5" t="s">
        <v>43</v>
      </c>
      <c r="C18" s="19">
        <v>0</v>
      </c>
      <c r="D18" s="20"/>
      <c r="E18" s="24"/>
      <c r="F18" s="55"/>
    </row>
    <row r="19" spans="1:6" x14ac:dyDescent="0.3">
      <c r="A19" s="5" t="s">
        <v>32</v>
      </c>
      <c r="B19" s="5" t="s">
        <v>64</v>
      </c>
      <c r="C19" s="19">
        <v>0</v>
      </c>
      <c r="D19" s="20"/>
      <c r="E19" s="24"/>
      <c r="F19" s="55"/>
    </row>
    <row r="20" spans="1:6" x14ac:dyDescent="0.3">
      <c r="A20" s="5" t="s">
        <v>6</v>
      </c>
      <c r="B20" s="5" t="s">
        <v>67</v>
      </c>
      <c r="C20" s="19">
        <v>0</v>
      </c>
      <c r="D20" s="20"/>
      <c r="E20" s="24"/>
      <c r="F20" s="55"/>
    </row>
    <row r="21" spans="1:6" x14ac:dyDescent="0.3">
      <c r="A21" s="14" t="s">
        <v>33</v>
      </c>
      <c r="B21" s="14" t="s">
        <v>44</v>
      </c>
      <c r="C21" s="25">
        <f>C22+C23+C26+C27+C28</f>
        <v>71700</v>
      </c>
      <c r="D21" s="20">
        <f>D22+D23+D26+D27+D28</f>
        <v>0</v>
      </c>
      <c r="E21" s="24"/>
      <c r="F21" s="55"/>
    </row>
    <row r="22" spans="1:6" x14ac:dyDescent="0.3">
      <c r="A22" s="3">
        <v>1</v>
      </c>
      <c r="B22" s="5" t="s">
        <v>84</v>
      </c>
      <c r="C22" s="19">
        <v>0</v>
      </c>
      <c r="D22" s="20"/>
      <c r="E22" s="24"/>
      <c r="F22" s="55"/>
    </row>
    <row r="23" spans="1:6" x14ac:dyDescent="0.3">
      <c r="A23" s="3">
        <v>2</v>
      </c>
      <c r="B23" s="5" t="s">
        <v>70</v>
      </c>
      <c r="C23" s="19">
        <f>C24+C25</f>
        <v>70000</v>
      </c>
      <c r="D23" s="20">
        <f>D24+D25</f>
        <v>0</v>
      </c>
      <c r="E23" s="24"/>
      <c r="F23" s="30"/>
    </row>
    <row r="24" spans="1:6" x14ac:dyDescent="0.3">
      <c r="A24" s="3"/>
      <c r="B24" s="9" t="s">
        <v>69</v>
      </c>
      <c r="C24" s="23">
        <v>0</v>
      </c>
      <c r="D24" s="40"/>
      <c r="E24" s="39"/>
      <c r="F24" s="55"/>
    </row>
    <row r="25" spans="1:6" x14ac:dyDescent="0.3">
      <c r="A25" s="3"/>
      <c r="B25" s="11" t="s">
        <v>85</v>
      </c>
      <c r="C25" s="23">
        <v>70000</v>
      </c>
      <c r="D25" s="40"/>
      <c r="E25" s="39"/>
      <c r="F25" s="55"/>
    </row>
    <row r="26" spans="1:6" x14ac:dyDescent="0.3">
      <c r="A26" s="3">
        <v>3</v>
      </c>
      <c r="B26" s="5" t="s">
        <v>45</v>
      </c>
      <c r="C26" s="19">
        <v>0</v>
      </c>
      <c r="D26" s="20"/>
      <c r="E26" s="24"/>
      <c r="F26" s="55"/>
    </row>
    <row r="27" spans="1:6" x14ac:dyDescent="0.3">
      <c r="A27" s="3">
        <v>4</v>
      </c>
      <c r="B27" s="5" t="s">
        <v>46</v>
      </c>
      <c r="C27" s="19">
        <v>0</v>
      </c>
      <c r="D27" s="20"/>
      <c r="E27" s="24"/>
      <c r="F27" s="55"/>
    </row>
    <row r="28" spans="1:6" x14ac:dyDescent="0.3">
      <c r="A28" s="3">
        <v>5</v>
      </c>
      <c r="B28" s="28" t="s">
        <v>76</v>
      </c>
      <c r="C28" s="19">
        <f>C29+C30</f>
        <v>1700</v>
      </c>
      <c r="D28" s="20">
        <f>D29+D30</f>
        <v>0</v>
      </c>
      <c r="E28" s="24"/>
      <c r="F28" s="55"/>
    </row>
    <row r="29" spans="1:6" x14ac:dyDescent="0.3">
      <c r="A29" s="3"/>
      <c r="B29" s="11" t="s">
        <v>80</v>
      </c>
      <c r="C29" s="19">
        <v>1500</v>
      </c>
      <c r="D29" s="20"/>
      <c r="E29" s="24"/>
      <c r="F29" s="55"/>
    </row>
    <row r="30" spans="1:6" x14ac:dyDescent="0.3">
      <c r="A30" s="3"/>
      <c r="B30" s="11" t="s">
        <v>86</v>
      </c>
      <c r="C30" s="19">
        <v>200</v>
      </c>
      <c r="D30" s="20"/>
      <c r="E30" s="24"/>
      <c r="F30" s="55"/>
    </row>
    <row r="31" spans="1:6" x14ac:dyDescent="0.3">
      <c r="A31" s="13"/>
      <c r="B31" s="14" t="s">
        <v>47</v>
      </c>
      <c r="C31" s="22">
        <f>SUM(C2+C3-C21)</f>
        <v>21685.62999999999</v>
      </c>
      <c r="D31" s="20">
        <f>D2+D3-D21</f>
        <v>0</v>
      </c>
      <c r="E31" s="20"/>
      <c r="F31" s="55"/>
    </row>
    <row r="32" spans="1:6" x14ac:dyDescent="0.3">
      <c r="A32" s="55"/>
      <c r="B32" s="55"/>
      <c r="C32" s="55"/>
      <c r="D32" s="55"/>
      <c r="E32" s="55"/>
      <c r="F32" s="55"/>
    </row>
    <row r="33" spans="1:6" x14ac:dyDescent="0.3">
      <c r="A33" s="55"/>
      <c r="B33" s="55"/>
      <c r="C33" s="55"/>
      <c r="D33" s="55"/>
      <c r="E33" s="55"/>
      <c r="F33" s="55"/>
    </row>
    <row r="34" spans="1:6" x14ac:dyDescent="0.3">
      <c r="A34" s="55"/>
      <c r="B34" s="55"/>
      <c r="C34" s="55"/>
      <c r="D34" s="55"/>
      <c r="E34" s="55"/>
      <c r="F34" s="55"/>
    </row>
    <row r="35" spans="1:6" x14ac:dyDescent="0.3">
      <c r="A35" s="56"/>
      <c r="B35" s="56"/>
      <c r="C35" s="56"/>
      <c r="D35" s="56"/>
      <c r="E35" s="56"/>
      <c r="F35" s="55"/>
    </row>
    <row r="36" spans="1:6" x14ac:dyDescent="0.3">
      <c r="A36" s="56"/>
      <c r="B36" s="56"/>
      <c r="C36" s="56"/>
      <c r="D36" s="56"/>
      <c r="E36" s="56"/>
      <c r="F36" s="55"/>
    </row>
    <row r="37" spans="1:6" x14ac:dyDescent="0.3">
      <c r="A37" s="56" t="s">
        <v>68</v>
      </c>
      <c r="B37" s="56"/>
      <c r="C37" s="56"/>
      <c r="D37" s="56"/>
      <c r="E37" s="56"/>
      <c r="F37" s="55"/>
    </row>
    <row r="38" spans="1:6" x14ac:dyDescent="0.3">
      <c r="A38" s="56"/>
      <c r="B38" s="56"/>
      <c r="C38" s="56"/>
      <c r="D38" s="56"/>
      <c r="E38" s="56"/>
      <c r="F38" s="30"/>
    </row>
    <row r="39" spans="1:6" x14ac:dyDescent="0.3">
      <c r="A39" s="84"/>
      <c r="B39" s="85"/>
      <c r="C39" s="85"/>
      <c r="D39" s="85"/>
      <c r="E39" s="85"/>
      <c r="F39" s="55"/>
    </row>
    <row r="40" spans="1:6" x14ac:dyDescent="0.3">
      <c r="A40" s="55"/>
      <c r="B40" s="55"/>
      <c r="C40" s="55"/>
      <c r="D40" s="55"/>
      <c r="E40" s="55"/>
      <c r="F40" s="55"/>
    </row>
    <row r="41" spans="1:6" x14ac:dyDescent="0.3">
      <c r="A41" s="88" t="s">
        <v>77</v>
      </c>
      <c r="B41" s="88"/>
      <c r="C41" s="88"/>
      <c r="D41" s="88"/>
      <c r="E41" s="88"/>
      <c r="F41" s="88"/>
    </row>
    <row r="42" spans="1:6" x14ac:dyDescent="0.3">
      <c r="A42" s="55"/>
      <c r="B42" s="55"/>
      <c r="C42" s="55"/>
      <c r="D42" s="55"/>
      <c r="E42" s="55"/>
      <c r="F42" s="55"/>
    </row>
    <row r="43" spans="1:6" x14ac:dyDescent="0.3">
      <c r="A43" s="55"/>
      <c r="B43" s="55"/>
      <c r="C43" s="55"/>
      <c r="D43" s="55"/>
      <c r="E43" s="55"/>
      <c r="F43" s="55"/>
    </row>
    <row r="44" spans="1:6" x14ac:dyDescent="0.3">
      <c r="A44" s="55"/>
      <c r="B44" s="55"/>
      <c r="C44" s="55"/>
      <c r="D44" s="55"/>
      <c r="E44" s="55"/>
      <c r="F44" s="55"/>
    </row>
    <row r="45" spans="1:6" x14ac:dyDescent="0.3">
      <c r="A45" s="55"/>
      <c r="B45" s="55"/>
      <c r="C45" s="55"/>
      <c r="D45" s="55"/>
      <c r="E45" s="55"/>
      <c r="F45" s="55"/>
    </row>
    <row r="46" spans="1:6" x14ac:dyDescent="0.3">
      <c r="A46" s="55"/>
      <c r="B46" s="55"/>
      <c r="C46" s="55"/>
      <c r="D46" s="55"/>
      <c r="E46" s="55"/>
      <c r="F46" s="55"/>
    </row>
    <row r="47" spans="1:6" x14ac:dyDescent="0.3">
      <c r="A47" s="55"/>
      <c r="B47" s="55"/>
      <c r="C47" s="55"/>
      <c r="D47" s="55"/>
      <c r="E47" s="55"/>
      <c r="F47" s="55"/>
    </row>
    <row r="48" spans="1:6" x14ac:dyDescent="0.3">
      <c r="A48" s="55"/>
      <c r="B48" s="55"/>
      <c r="C48" s="55"/>
      <c r="D48" s="55"/>
      <c r="E48" s="55"/>
      <c r="F48" s="55"/>
    </row>
    <row r="49" spans="1:6" x14ac:dyDescent="0.3">
      <c r="A49" s="55"/>
      <c r="B49" s="55"/>
      <c r="C49" s="55"/>
      <c r="D49" s="55"/>
      <c r="E49" s="55"/>
      <c r="F49" s="55"/>
    </row>
    <row r="50" spans="1:6" x14ac:dyDescent="0.3">
      <c r="A50" s="55"/>
      <c r="B50" s="55"/>
      <c r="C50" s="55"/>
      <c r="D50" s="55"/>
      <c r="E50" s="55"/>
      <c r="F50" s="55"/>
    </row>
  </sheetData>
  <mergeCells count="2">
    <mergeCell ref="A39:E39"/>
    <mergeCell ref="A41:F41"/>
  </mergeCells>
  <pageMargins left="0.7" right="0.7" top="0.75" bottom="0.75" header="0.3" footer="0.3"/>
  <pageSetup paperSize="9" orientation="portrait" r:id="rId1"/>
  <headerFooter>
    <oddHeader xml:space="preserve">&amp;C&amp;"-,Pogrubiony"PRELIMINARZ FINANSOWY FUNDUSZU ROZWOJU ROD "SAMOCIĄŻEK"  
NA 2016 ROK   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R.Z.S.</vt:lpstr>
      <vt:lpstr>F.R.  </vt:lpstr>
      <vt:lpstr>F.R.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2019-03-21T16:27:11Z</dcterms:modified>
</cp:coreProperties>
</file>