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ma\działka\STOWARZYSZENIE\Walne Zebranie\Walne Zebranie 2019\"/>
    </mc:Choice>
  </mc:AlternateContent>
  <bookViews>
    <workbookView xWindow="-36" yWindow="72" windowWidth="9432" windowHeight="4548"/>
  </bookViews>
  <sheets>
    <sheet name="BILANS" sheetId="21" r:id="rId1"/>
    <sheet name="RACH. Z.S" sheetId="16" r:id="rId2"/>
    <sheet name="RACH.F.R." sheetId="22" r:id="rId3"/>
  </sheets>
  <calcPr calcId="152511"/>
</workbook>
</file>

<file path=xl/calcChain.xml><?xml version="1.0" encoding="utf-8"?>
<calcChain xmlns="http://schemas.openxmlformats.org/spreadsheetml/2006/main">
  <c r="D22" i="22" l="1"/>
  <c r="D16" i="22" s="1"/>
  <c r="D32" i="22"/>
  <c r="D36" i="22" l="1"/>
  <c r="E32" i="22"/>
  <c r="E22" i="22" l="1"/>
  <c r="E16" i="22" s="1"/>
  <c r="E36" i="22" s="1"/>
  <c r="D11" i="16"/>
  <c r="E23" i="16"/>
  <c r="D23" i="16"/>
  <c r="E16" i="16"/>
  <c r="D16" i="16"/>
  <c r="H32" i="21"/>
  <c r="G32" i="21"/>
  <c r="H24" i="21"/>
  <c r="G24" i="21"/>
  <c r="H21" i="21"/>
  <c r="G21" i="21"/>
  <c r="H18" i="21"/>
  <c r="G18" i="21"/>
  <c r="H15" i="21"/>
  <c r="G15" i="21"/>
  <c r="D34" i="21"/>
  <c r="D21" i="21"/>
  <c r="C34" i="21"/>
  <c r="D28" i="21"/>
  <c r="C28" i="21"/>
  <c r="C21" i="21"/>
  <c r="D18" i="21"/>
  <c r="C18" i="21"/>
  <c r="D11" i="21"/>
  <c r="C11" i="21"/>
  <c r="C17" i="21" l="1"/>
  <c r="C37" i="21" s="1"/>
  <c r="D17" i="21"/>
  <c r="D37" i="21" s="1"/>
  <c r="D32" i="16"/>
  <c r="D38" i="16" s="1"/>
  <c r="G11" i="21"/>
  <c r="G37" i="21" s="1"/>
  <c r="H11" i="21"/>
  <c r="H37" i="21" s="1"/>
  <c r="E11" i="16" l="1"/>
  <c r="E32" i="16" s="1"/>
  <c r="E38" i="16" s="1"/>
</calcChain>
</file>

<file path=xl/sharedStrings.xml><?xml version="1.0" encoding="utf-8"?>
<sst xmlns="http://schemas.openxmlformats.org/spreadsheetml/2006/main" count="178" uniqueCount="151">
  <si>
    <t>LP.</t>
  </si>
  <si>
    <t>TREŚĆ</t>
  </si>
  <si>
    <t>A</t>
  </si>
  <si>
    <t>I</t>
  </si>
  <si>
    <t>Składka członkowska ( 1+2)</t>
  </si>
  <si>
    <t>składka członkowska bieżąca</t>
  </si>
  <si>
    <t>składka członkowska zaległa</t>
  </si>
  <si>
    <t>II</t>
  </si>
  <si>
    <t>B</t>
  </si>
  <si>
    <t>C</t>
  </si>
  <si>
    <t>Amortyzacja</t>
  </si>
  <si>
    <t>Zużycie materiałów i energii</t>
  </si>
  <si>
    <t>Usługi obce</t>
  </si>
  <si>
    <t>Podatki i opłaty</t>
  </si>
  <si>
    <t>Koszty podróży</t>
  </si>
  <si>
    <t>Pozostałe koszty</t>
  </si>
  <si>
    <t>D</t>
  </si>
  <si>
    <t>E</t>
  </si>
  <si>
    <t>F</t>
  </si>
  <si>
    <t>G</t>
  </si>
  <si>
    <t>Przychody finansowe</t>
  </si>
  <si>
    <t>H</t>
  </si>
  <si>
    <t>Koszty finansowe</t>
  </si>
  <si>
    <t>Pozostałe przychody</t>
  </si>
  <si>
    <t>J</t>
  </si>
  <si>
    <t>Dotacje na dział.stat.(otrzymane)</t>
  </si>
  <si>
    <t>KONTO</t>
  </si>
  <si>
    <t>SALDO</t>
  </si>
  <si>
    <t>A K T Y W A</t>
  </si>
  <si>
    <t>A. MAJĄTEK TRWAŁY                     (I+II+III+IV)</t>
  </si>
  <si>
    <t>010/070</t>
  </si>
  <si>
    <t xml:space="preserve">    I.    Rzeczowy majątek trwały</t>
  </si>
  <si>
    <t>020/070</t>
  </si>
  <si>
    <t xml:space="preserve">    II.   Wartości niematerialne i prawne</t>
  </si>
  <si>
    <t>O80</t>
  </si>
  <si>
    <t xml:space="preserve">    III.   Środki trwałe w budowie</t>
  </si>
  <si>
    <t>O30</t>
  </si>
  <si>
    <t xml:space="preserve">    IV.  Długoterminowe aktywa finansowe</t>
  </si>
  <si>
    <t>B. MAJĄTEK OBROTOWY                (I+II+III)</t>
  </si>
  <si>
    <t xml:space="preserve">    I. ZAPASY                                    (1+2)</t>
  </si>
  <si>
    <t>RAZEM AKTYWA                         A+B+C</t>
  </si>
  <si>
    <t>P A S Y W A</t>
  </si>
  <si>
    <t xml:space="preserve">    I.    Fundusz statutowy</t>
  </si>
  <si>
    <t>810/811</t>
  </si>
  <si>
    <t xml:space="preserve">         1. Nadwyżka (wielkość dodatnia)</t>
  </si>
  <si>
    <t xml:space="preserve">         2. Niedobór (wielkość ujemna)</t>
  </si>
  <si>
    <t>C. Rozliczenia międzyokresowe                (I+II)</t>
  </si>
  <si>
    <t xml:space="preserve">    I.  Bierne rozliczenia międzyokresowe kosztów</t>
  </si>
  <si>
    <t xml:space="preserve">    II. Przychody przyszłych  okresów</t>
  </si>
  <si>
    <t>RAZEM PASYWA                         A+B+C</t>
  </si>
  <si>
    <t>/pieczątka/</t>
  </si>
  <si>
    <t>Konto</t>
  </si>
  <si>
    <t xml:space="preserve">        1. Zobowiązania wobec dostawców </t>
  </si>
  <si>
    <t xml:space="preserve">Wykonanie </t>
  </si>
  <si>
    <t xml:space="preserve">        2. Zobowiązania publicznoprawne</t>
  </si>
  <si>
    <t xml:space="preserve">           w tym grunty</t>
  </si>
  <si>
    <t xml:space="preserve">    VI. Wynik finansowy netto za okres spawozdawczy</t>
  </si>
  <si>
    <t xml:space="preserve">        1. Należności od odbiorców </t>
  </si>
  <si>
    <t xml:space="preserve">        2. Należności publicznoprawne</t>
  </si>
  <si>
    <t xml:space="preserve">      1. Materiały</t>
  </si>
  <si>
    <t xml:space="preserve">      2. Towary</t>
  </si>
  <si>
    <t xml:space="preserve">        6. Roszczenia sporne</t>
  </si>
  <si>
    <t xml:space="preserve">       1. Środki pieniężne w kasie</t>
  </si>
  <si>
    <t xml:space="preserve">       5. Środki pieniężne w drodze</t>
  </si>
  <si>
    <t xml:space="preserve">        5. Zobowiązania wewnątrzorganizacyjne</t>
  </si>
  <si>
    <t xml:space="preserve">        7. Pozostałe zobowiązania</t>
  </si>
  <si>
    <t>B. Zobowiązania krótkoterminowe ( od 1 do 7)</t>
  </si>
  <si>
    <t>A. FUNDUSZE WŁASNE                  (I+II+III+IV+V+VI)</t>
  </si>
  <si>
    <t xml:space="preserve">       2. Bieżący rachunek bankowy i lokaty</t>
  </si>
  <si>
    <t xml:space="preserve">       4. Inne rachunki bankowe i lokaty</t>
  </si>
  <si>
    <t xml:space="preserve">    IV. Fundusze celowe(1+2 )</t>
  </si>
  <si>
    <t xml:space="preserve">     3. Rachunek bankowy Funduszu Rozwoju i lokaty FR</t>
  </si>
  <si>
    <t xml:space="preserve">    V.  Niepodzielony wynik finansowy z lat ubiegłych</t>
  </si>
  <si>
    <t xml:space="preserve">    II. Fundusz statutowy w środkach trwałych</t>
  </si>
  <si>
    <t>Opłaty ogrodowe</t>
  </si>
  <si>
    <t>Koszty posiedzeń statutowych</t>
  </si>
  <si>
    <t>Koszty narad, odpraw, kursokonferencji</t>
  </si>
  <si>
    <t xml:space="preserve">Koszty działania aktywu </t>
  </si>
  <si>
    <t>Koszty działalności socjalnej i oświatowej</t>
  </si>
  <si>
    <t>Pozostałe koszty statutowe</t>
  </si>
  <si>
    <t xml:space="preserve">Wynagrodzenia </t>
  </si>
  <si>
    <t>Ubezpieczenia społeczne i inne świadczenia</t>
  </si>
  <si>
    <t>NADWYŻKA NETTO (NIEDOBÓR) (D+E-F+G-H+I)</t>
  </si>
  <si>
    <t>KOSZTY DZIAŁALNOŚCI STATUTOWEJ (1 do 6)</t>
  </si>
  <si>
    <t>RACHUNEK ZYSKÓW I STRAT</t>
  </si>
  <si>
    <t xml:space="preserve">        3. Zobowiązania z tyt. wynagrodzeń i św. pieniężnych</t>
  </si>
  <si>
    <t xml:space="preserve">        2. Inne Fundusze celowe</t>
  </si>
  <si>
    <t>KOSZTY ADMINISTRACYJNE (1 do 8)</t>
  </si>
  <si>
    <t>NADWYŻKA/NIEDOBÓR (A-B-C)</t>
  </si>
  <si>
    <t>PRZYCHODY DZIAŁ. STATUTOWEJ ( I+II)</t>
  </si>
  <si>
    <t xml:space="preserve"> II. Rozliczenie międzyokresowe składki członkowskiej i opłat ogrodowych</t>
  </si>
  <si>
    <t>C. ROZLICZENIA MIĘDZYOKRESOWE (I + II)</t>
  </si>
  <si>
    <t xml:space="preserve"> I. Czynne rozliczenia międzyokresowe kosztów</t>
  </si>
  <si>
    <t>230/234</t>
  </si>
  <si>
    <t xml:space="preserve">        4. Należności wewnątrzorganizacyjne</t>
  </si>
  <si>
    <t xml:space="preserve">        5. Roszczenia sporne</t>
  </si>
  <si>
    <t xml:space="preserve">        6. Pozostałe należności</t>
  </si>
  <si>
    <t xml:space="preserve">    II. NALEŻNOŚCI I ROSZCZENIA     (od 1 do6)</t>
  </si>
  <si>
    <t xml:space="preserve">    III. ŚRODKI PIENIĘŻNE                 (od 1 do 5)</t>
  </si>
  <si>
    <t>SAMOCIĄŻEK  w Koronowie  -  w zł</t>
  </si>
  <si>
    <t>STOWARZYSZENIA OGRODOWEGO "SAMI SWOI"</t>
  </si>
  <si>
    <t>BILANS STOWARZYSZENIA OGRODOWEGO "SAMI SWOI" SAMOCIĄŻEK W KORONOWIE   -    W ZŁ</t>
  </si>
  <si>
    <t>Podpisy</t>
  </si>
  <si>
    <t>/PIECZĄTKA/</t>
  </si>
  <si>
    <t xml:space="preserve">                 SPRAWOZDANIE FINANSOWE                       </t>
  </si>
  <si>
    <t>Z FUNDUSZU ROZWOJU</t>
  </si>
  <si>
    <t>STOWARZYSZENIE OGRODOWE "SAMI-SWOI"</t>
  </si>
  <si>
    <t>Samociążek, Koronowo ul. Hoffmana 1</t>
  </si>
  <si>
    <t>LP</t>
  </si>
  <si>
    <t>Wykonanie</t>
  </si>
  <si>
    <t>STAN NA POCZĄTEK OKRESU</t>
  </si>
  <si>
    <t>WPŁYWY RAZEM ( C+D+E+F+G+H+I)</t>
  </si>
  <si>
    <t>WPŁYWY Z ZEWNĄTRZ ( 1+2+3+4)</t>
  </si>
  <si>
    <t>Wpłaty i świadczenia zakładów pracy</t>
  </si>
  <si>
    <t>Dotacje udzielone z budżetu terenowego</t>
  </si>
  <si>
    <t>Inne *</t>
  </si>
  <si>
    <t>WPŁYWY Z WPŁAT OD UŻYTKOWNIKÓW DZIAŁEK (1+2+3+4)</t>
  </si>
  <si>
    <t>Z PODZIAŁU NADWYŻKI</t>
  </si>
  <si>
    <t>ODSETKI BANKOWE</t>
  </si>
  <si>
    <t>INNE WPŁYWY *</t>
  </si>
  <si>
    <t>WYKORZYSTANIE FUNDUSZU (1+2+3+4)</t>
  </si>
  <si>
    <t>STAN FUNDUSZU (A+B-J)</t>
  </si>
  <si>
    <t>* podać tytuły</t>
  </si>
  <si>
    <t>…………………………                   ……………………………..        …………………………..</t>
  </si>
  <si>
    <t xml:space="preserve">       KSIĘGOWY                                                   SKARBNIK                                         PREZES</t>
  </si>
  <si>
    <t>………………………………………,dnia……………………………..</t>
  </si>
  <si>
    <t>na dzień 31.12.2017 r.</t>
  </si>
  <si>
    <t>na 31.12.2017 r.</t>
  </si>
  <si>
    <t xml:space="preserve">        3. rozrach.z prac.i aktywem </t>
  </si>
  <si>
    <t xml:space="preserve">        1. Fundusz Oświatowy </t>
  </si>
  <si>
    <t xml:space="preserve">    III.   Fundusz rozwoju </t>
  </si>
  <si>
    <t xml:space="preserve">        4. Pozostałe rozrach.z prac.i aktywem </t>
  </si>
  <si>
    <t xml:space="preserve">Koszty konkursów, wystaw i prop. działalności </t>
  </si>
  <si>
    <t>Odszkod.otrzym.wskutek likwid.Ogrodu za składniki majątkowe stanowiące własność Związku</t>
  </si>
  <si>
    <t xml:space="preserve">Opłata inwestycyjna </t>
  </si>
  <si>
    <t>Opłaty na inwestycje i remonty</t>
  </si>
  <si>
    <t xml:space="preserve">Ekwiwalent za nieprzepracowane godziny przy prowadzonej w ogrodzie inwestycji </t>
  </si>
  <si>
    <t>WPŁYWY Z WYKORZYST.MAJ.TRWAŁEGO</t>
  </si>
  <si>
    <t xml:space="preserve">DOTACJE </t>
  </si>
  <si>
    <t>Budowa nowej infrastr.w Ogrodzie</t>
  </si>
  <si>
    <t>Remonty i moder.urządz.Ogrodu</t>
  </si>
  <si>
    <t xml:space="preserve">Inne* </t>
  </si>
  <si>
    <t>za 2018 ROK</t>
  </si>
  <si>
    <t>na 31.12.2017</t>
  </si>
  <si>
    <t>na 31.12. 2018</t>
  </si>
  <si>
    <t>Bydgoszcz, dnia 07.02.2019 rok</t>
  </si>
  <si>
    <t>za 01.01.2018 - 31.12.2018 rok</t>
  </si>
  <si>
    <t>na 31.12.2018 r.</t>
  </si>
  <si>
    <t>Bydgoszcz dnia 07.02.2019 r.</t>
  </si>
  <si>
    <t>na dzień 31.12.2018 rok</t>
  </si>
  <si>
    <t>na dzień 31.12.2018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</si>
</sst>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164" fontId="0" fillId="0" borderId="2" xfId="0" applyNumberFormat="1" applyBorder="1"/>
    <xf numFmtId="164" fontId="1" fillId="0" borderId="2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2" xfId="0" applyFont="1" applyBorder="1"/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6" fillId="0" borderId="20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4" fontId="6" fillId="0" borderId="21" xfId="0" applyNumberFormat="1" applyFont="1" applyBorder="1"/>
    <xf numFmtId="0" fontId="6" fillId="0" borderId="0" xfId="0" applyFont="1"/>
    <xf numFmtId="0" fontId="0" fillId="0" borderId="20" xfId="0" applyBorder="1" applyAlignment="1">
      <alignment horizontal="center"/>
    </xf>
    <xf numFmtId="0" fontId="8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4" fontId="6" fillId="0" borderId="22" xfId="0" applyNumberFormat="1" applyFont="1" applyBorder="1"/>
    <xf numFmtId="4" fontId="0" fillId="0" borderId="22" xfId="0" applyNumberFormat="1" applyBorder="1"/>
    <xf numFmtId="4" fontId="0" fillId="0" borderId="2" xfId="0" applyNumberFormat="1" applyBorder="1"/>
    <xf numFmtId="0" fontId="6" fillId="0" borderId="23" xfId="0" applyFont="1" applyBorder="1" applyAlignment="1">
      <alignment horizontal="center"/>
    </xf>
    <xf numFmtId="4" fontId="8" fillId="0" borderId="22" xfId="0" applyNumberFormat="1" applyFont="1" applyBorder="1"/>
    <xf numFmtId="4" fontId="8" fillId="0" borderId="2" xfId="0" applyNumberFormat="1" applyFont="1" applyBorder="1"/>
    <xf numFmtId="0" fontId="9" fillId="0" borderId="0" xfId="0" applyFont="1" applyAlignment="1">
      <alignment horizontal="left"/>
    </xf>
    <xf numFmtId="0" fontId="0" fillId="0" borderId="25" xfId="0" applyBorder="1"/>
    <xf numFmtId="0" fontId="1" fillId="0" borderId="25" xfId="0" applyFont="1" applyBorder="1"/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1" xfId="0" applyFon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/>
    <xf numFmtId="0" fontId="10" fillId="0" borderId="29" xfId="0" applyFont="1" applyBorder="1" applyAlignment="1">
      <alignment horizontal="center"/>
    </xf>
    <xf numFmtId="0" fontId="1" fillId="0" borderId="0" xfId="0" applyFont="1" applyBorder="1"/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8" xfId="0" applyBorder="1"/>
    <xf numFmtId="4" fontId="0" fillId="0" borderId="21" xfId="0" applyNumberFormat="1" applyBorder="1"/>
    <xf numFmtId="0" fontId="0" fillId="0" borderId="25" xfId="0" applyFont="1" applyBorder="1"/>
    <xf numFmtId="0" fontId="1" fillId="0" borderId="0" xfId="0" applyFont="1" applyFill="1" applyBorder="1"/>
    <xf numFmtId="0" fontId="10" fillId="0" borderId="17" xfId="0" applyFont="1" applyBorder="1" applyAlignment="1">
      <alignment horizontal="center"/>
    </xf>
    <xf numFmtId="0" fontId="1" fillId="0" borderId="31" xfId="0" applyFont="1" applyBorder="1"/>
    <xf numFmtId="0" fontId="1" fillId="0" borderId="18" xfId="0" applyFont="1" applyBorder="1"/>
    <xf numFmtId="164" fontId="1" fillId="0" borderId="18" xfId="0" applyNumberFormat="1" applyFont="1" applyBorder="1"/>
    <xf numFmtId="0" fontId="4" fillId="0" borderId="25" xfId="0" applyFont="1" applyBorder="1"/>
    <xf numFmtId="164" fontId="1" fillId="0" borderId="3" xfId="0" applyNumberFormat="1" applyFont="1" applyBorder="1"/>
    <xf numFmtId="164" fontId="0" fillId="0" borderId="3" xfId="0" applyNumberFormat="1" applyBorder="1"/>
    <xf numFmtId="0" fontId="0" fillId="0" borderId="32" xfId="0" applyBorder="1" applyAlignment="1">
      <alignment horizontal="center"/>
    </xf>
    <xf numFmtId="164" fontId="0" fillId="0" borderId="4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0" fontId="4" fillId="0" borderId="32" xfId="0" applyFont="1" applyBorder="1" applyAlignment="1">
      <alignment wrapText="1"/>
    </xf>
    <xf numFmtId="0" fontId="0" fillId="0" borderId="33" xfId="0" applyFont="1" applyBorder="1" applyAlignment="1">
      <alignment horizontal="left" wrapText="1"/>
    </xf>
    <xf numFmtId="0" fontId="6" fillId="0" borderId="32" xfId="0" applyFont="1" applyBorder="1"/>
    <xf numFmtId="4" fontId="0" fillId="0" borderId="33" xfId="0" applyNumberFormat="1" applyBorder="1"/>
    <xf numFmtId="4" fontId="6" fillId="0" borderId="32" xfId="0" applyNumberFormat="1" applyFont="1" applyBorder="1"/>
    <xf numFmtId="4" fontId="0" fillId="0" borderId="34" xfId="0" applyNumberFormat="1" applyBorder="1"/>
    <xf numFmtId="0" fontId="6" fillId="0" borderId="4" xfId="0" applyFont="1" applyBorder="1"/>
    <xf numFmtId="4" fontId="8" fillId="0" borderId="4" xfId="0" applyNumberFormat="1" applyFont="1" applyBorder="1"/>
    <xf numFmtId="0" fontId="0" fillId="0" borderId="26" xfId="0" applyBorder="1"/>
    <xf numFmtId="0" fontId="0" fillId="0" borderId="32" xfId="0" applyBorder="1"/>
    <xf numFmtId="0" fontId="0" fillId="0" borderId="29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" fillId="0" borderId="26" xfId="0" applyFont="1" applyFill="1" applyBorder="1"/>
    <xf numFmtId="0" fontId="1" fillId="0" borderId="32" xfId="0" applyFont="1" applyBorder="1"/>
    <xf numFmtId="4" fontId="0" fillId="0" borderId="2" xfId="0" applyNumberFormat="1" applyFont="1" applyBorder="1"/>
    <xf numFmtId="4" fontId="0" fillId="0" borderId="3" xfId="0" applyNumberFormat="1" applyFont="1" applyBorder="1"/>
    <xf numFmtId="2" fontId="0" fillId="0" borderId="32" xfId="0" applyNumberFormat="1" applyFont="1" applyBorder="1"/>
    <xf numFmtId="0" fontId="2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" fillId="0" borderId="1" xfId="0" applyFont="1" applyBorder="1"/>
    <xf numFmtId="0" fontId="0" fillId="0" borderId="5" xfId="0" applyBorder="1"/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12" xfId="0" applyFont="1" applyBorder="1"/>
    <xf numFmtId="0" fontId="1" fillId="0" borderId="3" xfId="0" applyFont="1" applyBorder="1"/>
    <xf numFmtId="0" fontId="1" fillId="0" borderId="20" xfId="0" applyFont="1" applyBorder="1"/>
    <xf numFmtId="0" fontId="0" fillId="0" borderId="20" xfId="0" applyBorder="1"/>
    <xf numFmtId="0" fontId="0" fillId="0" borderId="15" xfId="0" applyBorder="1"/>
    <xf numFmtId="0" fontId="0" fillId="0" borderId="4" xfId="0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4" xfId="0" applyNumberFormat="1" applyBorder="1"/>
    <xf numFmtId="4" fontId="1" fillId="0" borderId="2" xfId="0" applyNumberFormat="1" applyFont="1" applyBorder="1"/>
    <xf numFmtId="0" fontId="4" fillId="0" borderId="20" xfId="0" applyFont="1" applyBorder="1"/>
    <xf numFmtId="4" fontId="4" fillId="0" borderId="2" xfId="0" applyNumberFormat="1" applyFont="1" applyBorder="1"/>
    <xf numFmtId="0" fontId="0" fillId="0" borderId="15" xfId="0" applyFill="1" applyBorder="1"/>
    <xf numFmtId="0" fontId="0" fillId="0" borderId="4" xfId="0" applyFill="1" applyBorder="1"/>
    <xf numFmtId="4" fontId="0" fillId="0" borderId="4" xfId="0" applyNumberFormat="1" applyFill="1" applyBorder="1"/>
    <xf numFmtId="0" fontId="1" fillId="0" borderId="6" xfId="0" applyFont="1" applyBorder="1"/>
    <xf numFmtId="0" fontId="1" fillId="0" borderId="35" xfId="0" applyFont="1" applyFill="1" applyBorder="1"/>
    <xf numFmtId="4" fontId="1" fillId="0" borderId="36" xfId="0" applyNumberFormat="1" applyFont="1" applyFill="1" applyBorder="1"/>
    <xf numFmtId="164" fontId="1" fillId="0" borderId="32" xfId="0" applyNumberFormat="1" applyFont="1" applyBorder="1"/>
    <xf numFmtId="0" fontId="0" fillId="0" borderId="0" xfId="0" applyFill="1" applyBorder="1"/>
    <xf numFmtId="4" fontId="0" fillId="0" borderId="0" xfId="0" applyNumberFormat="1"/>
    <xf numFmtId="0" fontId="10" fillId="0" borderId="0" xfId="0" applyFont="1"/>
    <xf numFmtId="0" fontId="18" fillId="0" borderId="0" xfId="0" applyFont="1"/>
    <xf numFmtId="0" fontId="19" fillId="0" borderId="0" xfId="0" applyFont="1"/>
    <xf numFmtId="0" fontId="0" fillId="0" borderId="20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0" fillId="0" borderId="2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0" fontId="4" fillId="0" borderId="0" xfId="0" applyFont="1" applyBorder="1"/>
    <xf numFmtId="164" fontId="1" fillId="0" borderId="37" xfId="0" applyNumberFormat="1" applyFont="1" applyBorder="1"/>
    <xf numFmtId="164" fontId="1" fillId="0" borderId="21" xfId="0" applyNumberFormat="1" applyFont="1" applyBorder="1"/>
    <xf numFmtId="164" fontId="0" fillId="0" borderId="21" xfId="0" applyNumberFormat="1" applyBorder="1"/>
    <xf numFmtId="164" fontId="0" fillId="0" borderId="21" xfId="0" applyNumberFormat="1" applyBorder="1" applyAlignment="1">
      <alignment vertical="top"/>
    </xf>
    <xf numFmtId="164" fontId="1" fillId="0" borderId="21" xfId="0" applyNumberFormat="1" applyFont="1" applyBorder="1" applyAlignment="1">
      <alignment vertical="top"/>
    </xf>
    <xf numFmtId="164" fontId="0" fillId="0" borderId="16" xfId="0" applyNumberFormat="1" applyBorder="1"/>
    <xf numFmtId="164" fontId="4" fillId="0" borderId="21" xfId="0" applyNumberFormat="1" applyFont="1" applyBorder="1"/>
    <xf numFmtId="0" fontId="5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B18" workbookViewId="0">
      <selection activeCell="H12" sqref="H12"/>
    </sheetView>
  </sheetViews>
  <sheetFormatPr defaultRowHeight="13.2" x14ac:dyDescent="0.25"/>
  <cols>
    <col min="1" max="1" width="8.109375" style="13" customWidth="1"/>
    <col min="2" max="2" width="44" customWidth="1"/>
    <col min="3" max="3" width="12.6640625" customWidth="1"/>
    <col min="4" max="4" width="12.88671875" customWidth="1"/>
    <col min="5" max="5" width="7.88671875" customWidth="1"/>
    <col min="6" max="6" width="50.109375" customWidth="1"/>
    <col min="7" max="7" width="13.109375" customWidth="1"/>
    <col min="8" max="8" width="13.33203125" customWidth="1"/>
  </cols>
  <sheetData>
    <row r="1" spans="1:10" x14ac:dyDescent="0.25">
      <c r="A1" s="34"/>
      <c r="E1" s="13"/>
    </row>
    <row r="2" spans="1:10" x14ac:dyDescent="0.25">
      <c r="A2" s="34" t="s">
        <v>50</v>
      </c>
      <c r="E2" s="13"/>
    </row>
    <row r="3" spans="1:10" ht="17.399999999999999" x14ac:dyDescent="0.3">
      <c r="A3" s="146" t="s">
        <v>101</v>
      </c>
      <c r="B3" s="146"/>
      <c r="C3" s="146"/>
      <c r="D3" s="146"/>
      <c r="E3" s="146"/>
      <c r="F3" s="146"/>
      <c r="G3" s="146"/>
      <c r="H3" s="146"/>
    </row>
    <row r="4" spans="1:10" ht="17.399999999999999" x14ac:dyDescent="0.3">
      <c r="A4" s="146" t="s">
        <v>149</v>
      </c>
      <c r="B4" s="146"/>
      <c r="C4" s="146"/>
      <c r="D4" s="146"/>
      <c r="E4" s="146"/>
      <c r="F4" s="146"/>
      <c r="G4" s="146"/>
      <c r="H4" s="146"/>
    </row>
    <row r="5" spans="1:10" x14ac:dyDescent="0.25">
      <c r="E5" s="13"/>
    </row>
    <row r="6" spans="1:10" ht="2.25" customHeight="1" thickBot="1" x14ac:dyDescent="0.3">
      <c r="E6" s="13"/>
    </row>
    <row r="7" spans="1:10" ht="18" customHeight="1" x14ac:dyDescent="0.25">
      <c r="A7" s="14" t="s">
        <v>26</v>
      </c>
      <c r="B7" s="15" t="s">
        <v>1</v>
      </c>
      <c r="C7" s="147" t="s">
        <v>27</v>
      </c>
      <c r="D7" s="148"/>
      <c r="E7" s="58" t="s">
        <v>26</v>
      </c>
      <c r="F7" s="15" t="s">
        <v>1</v>
      </c>
      <c r="G7" s="147" t="s">
        <v>27</v>
      </c>
      <c r="H7" s="148"/>
    </row>
    <row r="8" spans="1:10" ht="26.4" x14ac:dyDescent="0.25">
      <c r="A8" s="16"/>
      <c r="B8" s="17"/>
      <c r="C8" s="18" t="s">
        <v>126</v>
      </c>
      <c r="D8" s="19" t="s">
        <v>150</v>
      </c>
      <c r="E8" s="59"/>
      <c r="F8" s="17"/>
      <c r="G8" s="18" t="s">
        <v>126</v>
      </c>
      <c r="H8" s="19" t="s">
        <v>150</v>
      </c>
    </row>
    <row r="9" spans="1:10" s="13" customFormat="1" ht="13.8" thickBot="1" x14ac:dyDescent="0.3">
      <c r="A9" s="20">
        <v>1</v>
      </c>
      <c r="B9" s="21">
        <v>2</v>
      </c>
      <c r="C9" s="39">
        <v>3</v>
      </c>
      <c r="D9" s="22">
        <v>4</v>
      </c>
      <c r="E9" s="60">
        <v>5</v>
      </c>
      <c r="F9" s="21">
        <v>6</v>
      </c>
      <c r="G9" s="21">
        <v>7</v>
      </c>
      <c r="H9" s="22">
        <v>8</v>
      </c>
    </row>
    <row r="10" spans="1:10" ht="16.5" customHeight="1" x14ac:dyDescent="0.3">
      <c r="A10" s="23"/>
      <c r="B10" s="24" t="s">
        <v>28</v>
      </c>
      <c r="C10" s="25"/>
      <c r="D10" s="65"/>
      <c r="E10" s="61"/>
      <c r="F10" s="24" t="s">
        <v>41</v>
      </c>
      <c r="G10" s="25"/>
      <c r="H10" s="26"/>
    </row>
    <row r="11" spans="1:10" s="31" customFormat="1" ht="16.5" customHeight="1" x14ac:dyDescent="0.25">
      <c r="A11" s="27"/>
      <c r="B11" s="28" t="s">
        <v>29</v>
      </c>
      <c r="C11" s="29">
        <f>C12+C14+C15+C16</f>
        <v>410763.89</v>
      </c>
      <c r="D11" s="36">
        <f>D12+D14+D15+D16</f>
        <v>377978.02</v>
      </c>
      <c r="E11" s="62"/>
      <c r="F11" s="28" t="s">
        <v>67</v>
      </c>
      <c r="G11" s="29">
        <f>G12+G13+G14+G15+G18+G21</f>
        <v>483729.30000000005</v>
      </c>
      <c r="H11" s="30">
        <f>H12+H13+H14+H15+H18+H21</f>
        <v>498243.7</v>
      </c>
    </row>
    <row r="12" spans="1:10" ht="16.5" customHeight="1" x14ac:dyDescent="0.25">
      <c r="A12" s="32" t="s">
        <v>30</v>
      </c>
      <c r="B12" s="2" t="s">
        <v>31</v>
      </c>
      <c r="C12" s="38">
        <v>410642.69</v>
      </c>
      <c r="D12" s="37">
        <v>377749.82</v>
      </c>
      <c r="E12" s="62">
        <v>800</v>
      </c>
      <c r="F12" s="28" t="s">
        <v>42</v>
      </c>
      <c r="G12" s="41">
        <v>0</v>
      </c>
      <c r="H12" s="40">
        <v>13434.75</v>
      </c>
    </row>
    <row r="13" spans="1:10" ht="16.5" customHeight="1" x14ac:dyDescent="0.25">
      <c r="A13" s="32"/>
      <c r="B13" s="2" t="s">
        <v>55</v>
      </c>
      <c r="C13" s="38"/>
      <c r="D13" s="37"/>
      <c r="E13" s="62">
        <v>805</v>
      </c>
      <c r="F13" s="28" t="s">
        <v>73</v>
      </c>
      <c r="G13" s="41">
        <v>410642.69</v>
      </c>
      <c r="H13" s="40">
        <v>377749.82</v>
      </c>
    </row>
    <row r="14" spans="1:10" ht="16.5" customHeight="1" x14ac:dyDescent="0.25">
      <c r="A14" s="32" t="s">
        <v>32</v>
      </c>
      <c r="B14" s="2" t="s">
        <v>33</v>
      </c>
      <c r="C14" s="38"/>
      <c r="D14" s="37"/>
      <c r="E14" s="62" t="s">
        <v>43</v>
      </c>
      <c r="F14" s="28" t="s">
        <v>130</v>
      </c>
      <c r="G14" s="41">
        <v>45464.27</v>
      </c>
      <c r="H14" s="40">
        <v>99927.44</v>
      </c>
    </row>
    <row r="15" spans="1:10" ht="16.5" customHeight="1" x14ac:dyDescent="0.25">
      <c r="A15" s="32" t="s">
        <v>34</v>
      </c>
      <c r="B15" s="2" t="s">
        <v>35</v>
      </c>
      <c r="C15" s="38">
        <v>121.2</v>
      </c>
      <c r="D15" s="37">
        <v>228.2</v>
      </c>
      <c r="E15" s="63"/>
      <c r="F15" s="28" t="s">
        <v>70</v>
      </c>
      <c r="G15" s="41">
        <f>G16+G17</f>
        <v>0</v>
      </c>
      <c r="H15" s="40">
        <f>H16+H17</f>
        <v>0</v>
      </c>
      <c r="I15" s="31"/>
      <c r="J15" s="31"/>
    </row>
    <row r="16" spans="1:10" s="31" customFormat="1" ht="16.5" customHeight="1" x14ac:dyDescent="0.25">
      <c r="A16" s="32" t="s">
        <v>36</v>
      </c>
      <c r="B16" s="2" t="s">
        <v>37</v>
      </c>
      <c r="C16" s="38"/>
      <c r="D16" s="37"/>
      <c r="E16" s="63">
        <v>851</v>
      </c>
      <c r="F16" s="2" t="s">
        <v>129</v>
      </c>
      <c r="G16" s="41"/>
      <c r="H16" s="40"/>
      <c r="I16"/>
      <c r="J16"/>
    </row>
    <row r="17" spans="1:10" ht="16.5" customHeight="1" x14ac:dyDescent="0.25">
      <c r="A17" s="27"/>
      <c r="B17" s="28" t="s">
        <v>38</v>
      </c>
      <c r="C17" s="29">
        <f>C18+C21+C28</f>
        <v>72249.990000000005</v>
      </c>
      <c r="D17" s="36">
        <f>D18+D21+D28</f>
        <v>124181.63</v>
      </c>
      <c r="E17" s="63">
        <v>850</v>
      </c>
      <c r="F17" s="2" t="s">
        <v>86</v>
      </c>
      <c r="G17" s="41"/>
      <c r="H17" s="40"/>
    </row>
    <row r="18" spans="1:10" ht="16.5" customHeight="1" x14ac:dyDescent="0.25">
      <c r="A18" s="32"/>
      <c r="B18" s="28" t="s">
        <v>39</v>
      </c>
      <c r="C18" s="38">
        <f>C19+C20</f>
        <v>0</v>
      </c>
      <c r="D18" s="37">
        <f>D19+D20</f>
        <v>0</v>
      </c>
      <c r="E18" s="62">
        <v>820</v>
      </c>
      <c r="F18" s="28" t="s">
        <v>72</v>
      </c>
      <c r="G18" s="41">
        <f>G19+G20</f>
        <v>13434.75</v>
      </c>
      <c r="H18" s="40">
        <f>H19+H20</f>
        <v>0</v>
      </c>
    </row>
    <row r="19" spans="1:10" ht="16.5" customHeight="1" x14ac:dyDescent="0.25">
      <c r="A19" s="32">
        <v>310</v>
      </c>
      <c r="B19" s="2" t="s">
        <v>59</v>
      </c>
      <c r="C19" s="38"/>
      <c r="D19" s="37"/>
      <c r="E19" s="62"/>
      <c r="F19" s="2" t="s">
        <v>44</v>
      </c>
      <c r="G19" s="38">
        <v>13434.75</v>
      </c>
      <c r="H19" s="37">
        <v>0</v>
      </c>
    </row>
    <row r="20" spans="1:10" ht="16.5" customHeight="1" x14ac:dyDescent="0.25">
      <c r="A20" s="32">
        <v>330</v>
      </c>
      <c r="B20" s="2" t="s">
        <v>60</v>
      </c>
      <c r="C20" s="38"/>
      <c r="D20" s="37"/>
      <c r="E20" s="63"/>
      <c r="F20" s="33" t="s">
        <v>45</v>
      </c>
      <c r="G20" s="41"/>
      <c r="H20" s="40"/>
    </row>
    <row r="21" spans="1:10" ht="16.5" customHeight="1" x14ac:dyDescent="0.25">
      <c r="A21" s="32"/>
      <c r="B21" s="28" t="s">
        <v>97</v>
      </c>
      <c r="C21" s="38">
        <f>SUM(C22:C27)</f>
        <v>13019.220000000001</v>
      </c>
      <c r="D21" s="37">
        <f>SUM(D22:D27)</f>
        <v>17220.849999999999</v>
      </c>
      <c r="E21" s="62">
        <v>860</v>
      </c>
      <c r="F21" s="28" t="s">
        <v>56</v>
      </c>
      <c r="G21" s="41">
        <f>G22+G23</f>
        <v>14187.59</v>
      </c>
      <c r="H21" s="40">
        <f>H22+H23</f>
        <v>7131.69</v>
      </c>
    </row>
    <row r="22" spans="1:10" ht="16.5" customHeight="1" x14ac:dyDescent="0.25">
      <c r="A22" s="32">
        <v>200</v>
      </c>
      <c r="B22" s="2" t="s">
        <v>57</v>
      </c>
      <c r="C22" s="38">
        <v>1818</v>
      </c>
      <c r="D22" s="37">
        <v>5089.8</v>
      </c>
      <c r="E22" s="62"/>
      <c r="F22" s="2" t="s">
        <v>44</v>
      </c>
      <c r="G22" s="38">
        <v>14187.59</v>
      </c>
      <c r="H22" s="37">
        <v>7131.69</v>
      </c>
    </row>
    <row r="23" spans="1:10" ht="16.5" customHeight="1" x14ac:dyDescent="0.25">
      <c r="A23" s="32">
        <v>220</v>
      </c>
      <c r="B23" s="2" t="s">
        <v>58</v>
      </c>
      <c r="C23" s="38">
        <v>60.53</v>
      </c>
      <c r="D23" s="37">
        <v>96.21</v>
      </c>
      <c r="E23" s="63"/>
      <c r="F23" s="2" t="s">
        <v>45</v>
      </c>
      <c r="G23" s="38"/>
      <c r="H23" s="37"/>
    </row>
    <row r="24" spans="1:10" ht="16.5" customHeight="1" x14ac:dyDescent="0.25">
      <c r="A24" s="32" t="s">
        <v>93</v>
      </c>
      <c r="B24" s="2" t="s">
        <v>128</v>
      </c>
      <c r="C24" s="38"/>
      <c r="D24" s="37"/>
      <c r="E24" s="63"/>
      <c r="F24" s="28" t="s">
        <v>66</v>
      </c>
      <c r="G24" s="29">
        <f>SUM(G25:G31)</f>
        <v>595.92000000000007</v>
      </c>
      <c r="H24" s="36">
        <f>SUM(H25:H31)</f>
        <v>1628.65</v>
      </c>
    </row>
    <row r="25" spans="1:10" ht="16.5" customHeight="1" x14ac:dyDescent="0.25">
      <c r="A25" s="32">
        <v>240</v>
      </c>
      <c r="B25" s="2" t="s">
        <v>94</v>
      </c>
      <c r="C25" s="38">
        <v>11139.69</v>
      </c>
      <c r="D25" s="37">
        <v>12033.84</v>
      </c>
      <c r="E25" s="63">
        <v>201</v>
      </c>
      <c r="F25" s="2" t="s">
        <v>52</v>
      </c>
      <c r="G25" s="38">
        <v>0</v>
      </c>
      <c r="H25" s="37">
        <v>840.07</v>
      </c>
    </row>
    <row r="26" spans="1:10" ht="16.5" customHeight="1" x14ac:dyDescent="0.25">
      <c r="A26" s="32">
        <v>235</v>
      </c>
      <c r="B26" s="2" t="s">
        <v>95</v>
      </c>
      <c r="C26" s="38"/>
      <c r="D26" s="37"/>
      <c r="E26" s="63">
        <v>220</v>
      </c>
      <c r="F26" s="2" t="s">
        <v>54</v>
      </c>
      <c r="G26" s="38">
        <v>205.87</v>
      </c>
      <c r="H26" s="37">
        <v>0</v>
      </c>
    </row>
    <row r="27" spans="1:10" ht="16.5" customHeight="1" x14ac:dyDescent="0.25">
      <c r="A27" s="32">
        <v>250</v>
      </c>
      <c r="B27" s="2" t="s">
        <v>96</v>
      </c>
      <c r="C27" s="38">
        <v>1</v>
      </c>
      <c r="D27" s="37">
        <v>1</v>
      </c>
      <c r="E27" s="63">
        <v>230</v>
      </c>
      <c r="F27" s="2" t="s">
        <v>85</v>
      </c>
      <c r="G27" s="38"/>
      <c r="H27" s="37"/>
    </row>
    <row r="28" spans="1:10" ht="16.5" customHeight="1" x14ac:dyDescent="0.25">
      <c r="A28" s="32"/>
      <c r="B28" s="28" t="s">
        <v>98</v>
      </c>
      <c r="C28" s="38">
        <f>SUM(C29:C33)</f>
        <v>59230.770000000004</v>
      </c>
      <c r="D28" s="37">
        <f>SUM(D29:D33)</f>
        <v>106960.78</v>
      </c>
      <c r="E28" s="63">
        <v>234</v>
      </c>
      <c r="F28" s="2" t="s">
        <v>131</v>
      </c>
      <c r="G28" s="38"/>
      <c r="H28" s="37"/>
    </row>
    <row r="29" spans="1:10" ht="16.5" customHeight="1" x14ac:dyDescent="0.25">
      <c r="A29" s="32">
        <v>100</v>
      </c>
      <c r="B29" s="2" t="s">
        <v>62</v>
      </c>
      <c r="C29" s="38">
        <v>1254.0999999999999</v>
      </c>
      <c r="D29" s="37">
        <v>247.26</v>
      </c>
      <c r="E29" s="63">
        <v>240</v>
      </c>
      <c r="F29" s="2" t="s">
        <v>64</v>
      </c>
      <c r="G29" s="38">
        <v>390.05</v>
      </c>
      <c r="H29" s="37">
        <v>788.58</v>
      </c>
    </row>
    <row r="30" spans="1:10" ht="16.5" customHeight="1" x14ac:dyDescent="0.25">
      <c r="A30" s="32">
        <v>130</v>
      </c>
      <c r="B30" s="2" t="s">
        <v>68</v>
      </c>
      <c r="C30" s="38">
        <v>27660.86</v>
      </c>
      <c r="D30" s="37">
        <v>76185.13</v>
      </c>
      <c r="E30" s="63">
        <v>235</v>
      </c>
      <c r="F30" s="2" t="s">
        <v>61</v>
      </c>
      <c r="G30" s="38"/>
      <c r="H30" s="37"/>
    </row>
    <row r="31" spans="1:10" ht="16.5" customHeight="1" x14ac:dyDescent="0.25">
      <c r="A31" s="32">
        <v>131</v>
      </c>
      <c r="B31" s="56" t="s">
        <v>71</v>
      </c>
      <c r="C31" s="38">
        <v>30315.81</v>
      </c>
      <c r="D31" s="37">
        <v>30528.39</v>
      </c>
      <c r="E31" s="63">
        <v>250</v>
      </c>
      <c r="F31" s="2" t="s">
        <v>65</v>
      </c>
      <c r="G31" s="38"/>
      <c r="H31" s="37"/>
      <c r="I31" s="31"/>
      <c r="J31" s="31"/>
    </row>
    <row r="32" spans="1:10" s="31" customFormat="1" ht="13.5" customHeight="1" x14ac:dyDescent="0.25">
      <c r="A32" s="32">
        <v>132</v>
      </c>
      <c r="B32" s="2" t="s">
        <v>69</v>
      </c>
      <c r="C32" s="38"/>
      <c r="D32" s="66"/>
      <c r="E32" s="63"/>
      <c r="F32" s="28" t="s">
        <v>46</v>
      </c>
      <c r="G32" s="29">
        <f>G33+G34</f>
        <v>988.66</v>
      </c>
      <c r="H32" s="36">
        <f>H33+H34</f>
        <v>5009.8</v>
      </c>
    </row>
    <row r="33" spans="1:8" ht="15" customHeight="1" x14ac:dyDescent="0.25">
      <c r="A33" s="32">
        <v>149</v>
      </c>
      <c r="B33" s="2" t="s">
        <v>63</v>
      </c>
      <c r="C33" s="38"/>
      <c r="D33" s="66"/>
      <c r="E33" s="64">
        <v>640</v>
      </c>
      <c r="F33" s="28" t="s">
        <v>47</v>
      </c>
      <c r="G33" s="38">
        <v>347.86</v>
      </c>
      <c r="H33" s="37">
        <v>0</v>
      </c>
    </row>
    <row r="34" spans="1:8" x14ac:dyDescent="0.25">
      <c r="A34" s="32"/>
      <c r="B34" s="12" t="s">
        <v>91</v>
      </c>
      <c r="C34" s="38">
        <f>C35+C36</f>
        <v>2300</v>
      </c>
      <c r="D34" s="66">
        <f>D35+D36</f>
        <v>2722.5</v>
      </c>
      <c r="E34" s="64">
        <v>840</v>
      </c>
      <c r="F34" s="28" t="s">
        <v>48</v>
      </c>
      <c r="G34" s="41">
        <v>640.79999999999995</v>
      </c>
      <c r="H34" s="41">
        <v>5009.8</v>
      </c>
    </row>
    <row r="35" spans="1:8" x14ac:dyDescent="0.25">
      <c r="A35" s="32">
        <v>640</v>
      </c>
      <c r="B35" s="51" t="s">
        <v>92</v>
      </c>
      <c r="C35" s="38">
        <v>2300</v>
      </c>
      <c r="D35" s="66">
        <v>2402.5</v>
      </c>
      <c r="E35" s="43"/>
      <c r="F35" s="28"/>
      <c r="G35" s="41"/>
      <c r="H35" s="41"/>
    </row>
    <row r="36" spans="1:8" ht="27" thickBot="1" x14ac:dyDescent="0.3">
      <c r="A36" s="90">
        <v>641</v>
      </c>
      <c r="B36" s="81" t="s">
        <v>90</v>
      </c>
      <c r="C36" s="83">
        <v>0</v>
      </c>
      <c r="D36" s="85">
        <v>320</v>
      </c>
      <c r="E36" s="88"/>
      <c r="F36" s="86"/>
      <c r="G36" s="87"/>
      <c r="H36" s="87"/>
    </row>
    <row r="37" spans="1:8" ht="19.5" customHeight="1" thickBot="1" x14ac:dyDescent="0.3">
      <c r="A37" s="91"/>
      <c r="B37" s="82" t="s">
        <v>40</v>
      </c>
      <c r="C37" s="84">
        <f>C11+C17+C34</f>
        <v>485313.88</v>
      </c>
      <c r="D37" s="84">
        <f>D11+D17+D34</f>
        <v>504882.15</v>
      </c>
      <c r="E37" s="89"/>
      <c r="F37" s="82" t="s">
        <v>49</v>
      </c>
      <c r="G37" s="84">
        <f>G11+G24+G32</f>
        <v>485313.88</v>
      </c>
      <c r="H37" s="84">
        <f>H11+H24+H32</f>
        <v>504882.15</v>
      </c>
    </row>
    <row r="38" spans="1:8" x14ac:dyDescent="0.25">
      <c r="A38"/>
    </row>
    <row r="39" spans="1:8" ht="13.8" x14ac:dyDescent="0.25">
      <c r="A39" s="150" t="s">
        <v>145</v>
      </c>
      <c r="B39" s="150"/>
      <c r="C39" s="151" t="s">
        <v>102</v>
      </c>
      <c r="D39" s="151"/>
      <c r="E39" s="151"/>
      <c r="F39" s="151"/>
      <c r="G39" s="151"/>
      <c r="H39" s="151"/>
    </row>
    <row r="40" spans="1:8" x14ac:dyDescent="0.25">
      <c r="C40" s="149"/>
      <c r="D40" s="149"/>
    </row>
    <row r="42" spans="1:8" x14ac:dyDescent="0.25">
      <c r="A42" s="149"/>
      <c r="B42" s="149"/>
      <c r="C42" s="149"/>
      <c r="D42" s="149"/>
      <c r="G42" s="35"/>
    </row>
  </sheetData>
  <mergeCells count="9">
    <mergeCell ref="A3:H3"/>
    <mergeCell ref="A4:H4"/>
    <mergeCell ref="C7:D7"/>
    <mergeCell ref="G7:H7"/>
    <mergeCell ref="C42:D42"/>
    <mergeCell ref="A42:B42"/>
    <mergeCell ref="C40:D40"/>
    <mergeCell ref="A39:B39"/>
    <mergeCell ref="C39:H39"/>
  </mergeCells>
  <phoneticPr fontId="3" type="noConversion"/>
  <pageMargins left="0.2" right="0.19" top="0.24" bottom="0.22" header="0.17" footer="0.17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22" workbookViewId="0">
      <selection activeCell="E36" sqref="E36"/>
    </sheetView>
  </sheetViews>
  <sheetFormatPr defaultRowHeight="13.2" x14ac:dyDescent="0.25"/>
  <cols>
    <col min="1" max="1" width="7.33203125" style="45" customWidth="1"/>
    <col min="2" max="2" width="5" customWidth="1"/>
    <col min="3" max="3" width="44.88671875" customWidth="1"/>
    <col min="4" max="4" width="14.5546875" customWidth="1"/>
    <col min="5" max="5" width="14.109375" customWidth="1"/>
  </cols>
  <sheetData>
    <row r="2" spans="1:5" ht="20.25" customHeight="1" x14ac:dyDescent="0.25">
      <c r="B2" s="35" t="s">
        <v>50</v>
      </c>
    </row>
    <row r="3" spans="1:5" ht="18.75" customHeight="1" x14ac:dyDescent="0.3">
      <c r="A3" s="153" t="s">
        <v>84</v>
      </c>
      <c r="B3" s="153"/>
      <c r="C3" s="153"/>
      <c r="D3" s="153"/>
      <c r="E3" s="153"/>
    </row>
    <row r="4" spans="1:5" ht="18.75" customHeight="1" x14ac:dyDescent="0.3">
      <c r="A4" s="153" t="s">
        <v>100</v>
      </c>
      <c r="B4" s="153"/>
      <c r="C4" s="153"/>
      <c r="D4" s="153"/>
      <c r="E4" s="153"/>
    </row>
    <row r="5" spans="1:5" ht="18.75" customHeight="1" x14ac:dyDescent="0.3">
      <c r="A5" s="153" t="s">
        <v>99</v>
      </c>
      <c r="B5" s="153"/>
      <c r="C5" s="153"/>
      <c r="D5" s="153"/>
      <c r="E5" s="153"/>
    </row>
    <row r="6" spans="1:5" ht="18.75" customHeight="1" x14ac:dyDescent="0.3">
      <c r="A6" s="153" t="s">
        <v>142</v>
      </c>
      <c r="B6" s="153"/>
      <c r="C6" s="153"/>
      <c r="D6" s="153"/>
      <c r="E6" s="153"/>
    </row>
    <row r="7" spans="1:5" ht="15" customHeight="1" thickBot="1" x14ac:dyDescent="0.3"/>
    <row r="8" spans="1:5" x14ac:dyDescent="0.25">
      <c r="A8" s="47" t="s">
        <v>51</v>
      </c>
      <c r="B8" s="48" t="s">
        <v>0</v>
      </c>
      <c r="C8" s="1" t="s">
        <v>1</v>
      </c>
      <c r="D8" s="11" t="s">
        <v>53</v>
      </c>
      <c r="E8" s="11" t="s">
        <v>53</v>
      </c>
    </row>
    <row r="9" spans="1:5" ht="13.8" thickBot="1" x14ac:dyDescent="0.3">
      <c r="A9" s="52"/>
      <c r="B9" s="53"/>
      <c r="C9" s="7"/>
      <c r="D9" s="8" t="s">
        <v>143</v>
      </c>
      <c r="E9" s="8" t="s">
        <v>144</v>
      </c>
    </row>
    <row r="10" spans="1:5" ht="13.8" thickBot="1" x14ac:dyDescent="0.3">
      <c r="A10" s="54">
        <v>1</v>
      </c>
      <c r="B10" s="55">
        <v>2</v>
      </c>
      <c r="C10" s="55">
        <v>3</v>
      </c>
      <c r="D10" s="57">
        <v>4</v>
      </c>
      <c r="E10" s="76">
        <v>5</v>
      </c>
    </row>
    <row r="11" spans="1:5" ht="15.75" customHeight="1" x14ac:dyDescent="0.25">
      <c r="A11" s="69"/>
      <c r="B11" s="70" t="s">
        <v>2</v>
      </c>
      <c r="C11" s="71" t="s">
        <v>89</v>
      </c>
      <c r="D11" s="72">
        <f>D12+D15</f>
        <v>66452.3</v>
      </c>
      <c r="E11" s="72">
        <f>E12+E15</f>
        <v>71912.5</v>
      </c>
    </row>
    <row r="12" spans="1:5" ht="15.75" customHeight="1" x14ac:dyDescent="0.25">
      <c r="A12" s="46">
        <v>710</v>
      </c>
      <c r="B12" s="43" t="s">
        <v>3</v>
      </c>
      <c r="C12" s="2" t="s">
        <v>4</v>
      </c>
      <c r="D12" s="6"/>
      <c r="E12" s="74"/>
    </row>
    <row r="13" spans="1:5" ht="15.75" customHeight="1" x14ac:dyDescent="0.25">
      <c r="A13" s="46"/>
      <c r="B13" s="43">
        <v>1</v>
      </c>
      <c r="C13" s="2" t="s">
        <v>5</v>
      </c>
      <c r="D13" s="5"/>
      <c r="E13" s="75"/>
    </row>
    <row r="14" spans="1:5" ht="15.75" customHeight="1" x14ac:dyDescent="0.25">
      <c r="A14" s="46"/>
      <c r="B14" s="43">
        <v>2</v>
      </c>
      <c r="C14" s="2" t="s">
        <v>6</v>
      </c>
      <c r="D14" s="5"/>
      <c r="E14" s="75"/>
    </row>
    <row r="15" spans="1:5" ht="15.75" customHeight="1" x14ac:dyDescent="0.25">
      <c r="A15" s="46">
        <v>711</v>
      </c>
      <c r="B15" s="43" t="s">
        <v>7</v>
      </c>
      <c r="C15" s="2" t="s">
        <v>74</v>
      </c>
      <c r="D15" s="5">
        <v>66452.3</v>
      </c>
      <c r="E15" s="75">
        <v>71912.5</v>
      </c>
    </row>
    <row r="16" spans="1:5" ht="15.75" customHeight="1" x14ac:dyDescent="0.25">
      <c r="A16" s="46">
        <v>501</v>
      </c>
      <c r="B16" s="44" t="s">
        <v>8</v>
      </c>
      <c r="C16" s="12" t="s">
        <v>83</v>
      </c>
      <c r="D16" s="6">
        <f>SUM(D17:D22)</f>
        <v>2081.38</v>
      </c>
      <c r="E16" s="74">
        <f>SUM(E17:E22)</f>
        <v>246</v>
      </c>
    </row>
    <row r="17" spans="1:5" ht="15.75" customHeight="1" x14ac:dyDescent="0.25">
      <c r="A17" s="46">
        <v>5011</v>
      </c>
      <c r="B17" s="43">
        <v>1</v>
      </c>
      <c r="C17" s="2" t="s">
        <v>75</v>
      </c>
      <c r="D17" s="5">
        <v>284</v>
      </c>
      <c r="E17" s="75">
        <v>246</v>
      </c>
    </row>
    <row r="18" spans="1:5" ht="15.75" customHeight="1" x14ac:dyDescent="0.25">
      <c r="A18" s="46">
        <v>5012</v>
      </c>
      <c r="B18" s="43">
        <v>2</v>
      </c>
      <c r="C18" s="2" t="s">
        <v>76</v>
      </c>
      <c r="D18" s="5"/>
      <c r="E18" s="75"/>
    </row>
    <row r="19" spans="1:5" ht="15.75" customHeight="1" x14ac:dyDescent="0.25">
      <c r="A19" s="46">
        <v>5013</v>
      </c>
      <c r="B19" s="43">
        <v>3</v>
      </c>
      <c r="C19" s="2" t="s">
        <v>77</v>
      </c>
      <c r="D19" s="5"/>
      <c r="E19" s="75"/>
    </row>
    <row r="20" spans="1:5" ht="15.75" customHeight="1" x14ac:dyDescent="0.25">
      <c r="A20" s="46">
        <v>5014</v>
      </c>
      <c r="B20" s="43">
        <v>4</v>
      </c>
      <c r="C20" s="2" t="s">
        <v>132</v>
      </c>
      <c r="D20" s="5">
        <v>113</v>
      </c>
      <c r="E20" s="75">
        <v>0</v>
      </c>
    </row>
    <row r="21" spans="1:5" ht="15.75" customHeight="1" x14ac:dyDescent="0.25">
      <c r="A21" s="46">
        <v>5015</v>
      </c>
      <c r="B21" s="43">
        <v>5</v>
      </c>
      <c r="C21" s="2" t="s">
        <v>78</v>
      </c>
      <c r="D21" s="5">
        <v>1684.38</v>
      </c>
      <c r="E21" s="75">
        <v>0</v>
      </c>
    </row>
    <row r="22" spans="1:5" ht="15.75" customHeight="1" x14ac:dyDescent="0.25">
      <c r="A22" s="46">
        <v>5017</v>
      </c>
      <c r="B22" s="43">
        <v>6</v>
      </c>
      <c r="C22" s="49" t="s">
        <v>79</v>
      </c>
      <c r="D22" s="5"/>
      <c r="E22" s="75"/>
    </row>
    <row r="23" spans="1:5" ht="15.75" customHeight="1" x14ac:dyDescent="0.25">
      <c r="A23" s="46">
        <v>550</v>
      </c>
      <c r="B23" s="73" t="s">
        <v>9</v>
      </c>
      <c r="C23" s="4" t="s">
        <v>87</v>
      </c>
      <c r="D23" s="5">
        <f>SUM(D24:D31)</f>
        <v>50238.130000000005</v>
      </c>
      <c r="E23" s="75">
        <f>SUM(E24:E31)</f>
        <v>64641.87</v>
      </c>
    </row>
    <row r="24" spans="1:5" ht="15.75" customHeight="1" x14ac:dyDescent="0.25">
      <c r="A24" s="46">
        <v>400</v>
      </c>
      <c r="B24" s="67">
        <v>1</v>
      </c>
      <c r="C24" s="2" t="s">
        <v>10</v>
      </c>
      <c r="D24" s="5"/>
      <c r="E24" s="75"/>
    </row>
    <row r="25" spans="1:5" ht="15.75" customHeight="1" x14ac:dyDescent="0.25">
      <c r="A25" s="46">
        <v>401</v>
      </c>
      <c r="B25" s="67">
        <v>2</v>
      </c>
      <c r="C25" s="2" t="s">
        <v>11</v>
      </c>
      <c r="D25" s="96">
        <v>14966.07</v>
      </c>
      <c r="E25" s="97">
        <v>20710.84</v>
      </c>
    </row>
    <row r="26" spans="1:5" ht="15.75" customHeight="1" x14ac:dyDescent="0.25">
      <c r="A26" s="46">
        <v>402</v>
      </c>
      <c r="B26" s="67">
        <v>3</v>
      </c>
      <c r="C26" s="2" t="s">
        <v>12</v>
      </c>
      <c r="D26" s="96">
        <v>16550.009999999998</v>
      </c>
      <c r="E26" s="97">
        <v>18202.8</v>
      </c>
    </row>
    <row r="27" spans="1:5" ht="15.75" customHeight="1" x14ac:dyDescent="0.25">
      <c r="A27" s="46">
        <v>403</v>
      </c>
      <c r="B27" s="67">
        <v>4</v>
      </c>
      <c r="C27" s="2" t="s">
        <v>13</v>
      </c>
      <c r="D27" s="5">
        <v>191.4</v>
      </c>
      <c r="E27" s="75">
        <v>191.4</v>
      </c>
    </row>
    <row r="28" spans="1:5" ht="15.75" customHeight="1" x14ac:dyDescent="0.25">
      <c r="A28" s="46">
        <v>404</v>
      </c>
      <c r="B28" s="67">
        <v>5</v>
      </c>
      <c r="C28" s="2" t="s">
        <v>80</v>
      </c>
      <c r="D28" s="5">
        <v>10214.31</v>
      </c>
      <c r="E28" s="75">
        <v>9928.76</v>
      </c>
    </row>
    <row r="29" spans="1:5" ht="15.75" customHeight="1" x14ac:dyDescent="0.25">
      <c r="A29" s="46">
        <v>405</v>
      </c>
      <c r="B29" s="67">
        <v>6</v>
      </c>
      <c r="C29" s="2" t="s">
        <v>81</v>
      </c>
      <c r="D29" s="5">
        <v>683.22</v>
      </c>
      <c r="E29" s="75">
        <v>790.97</v>
      </c>
    </row>
    <row r="30" spans="1:5" ht="15.75" customHeight="1" x14ac:dyDescent="0.25">
      <c r="A30" s="46">
        <v>406</v>
      </c>
      <c r="B30" s="67">
        <v>7</v>
      </c>
      <c r="C30" s="2" t="s">
        <v>14</v>
      </c>
      <c r="D30" s="5">
        <v>361.12</v>
      </c>
      <c r="E30" s="75">
        <v>677.1</v>
      </c>
    </row>
    <row r="31" spans="1:5" ht="15.75" customHeight="1" x14ac:dyDescent="0.25">
      <c r="A31" s="46">
        <v>409</v>
      </c>
      <c r="B31" s="67">
        <v>8</v>
      </c>
      <c r="C31" s="2" t="s">
        <v>15</v>
      </c>
      <c r="D31" s="5">
        <v>7272</v>
      </c>
      <c r="E31" s="75">
        <v>14140</v>
      </c>
    </row>
    <row r="32" spans="1:5" ht="15.75" customHeight="1" x14ac:dyDescent="0.25">
      <c r="A32" s="46"/>
      <c r="B32" s="44" t="s">
        <v>16</v>
      </c>
      <c r="C32" s="50" t="s">
        <v>88</v>
      </c>
      <c r="D32" s="96">
        <f>D11-D16-D23</f>
        <v>14132.79</v>
      </c>
      <c r="E32" s="75">
        <f>E11-E16-E23</f>
        <v>7024.6299999999974</v>
      </c>
    </row>
    <row r="33" spans="1:5" ht="15.75" customHeight="1" x14ac:dyDescent="0.25">
      <c r="A33" s="46">
        <v>750</v>
      </c>
      <c r="B33" s="44" t="s">
        <v>17</v>
      </c>
      <c r="C33" s="2" t="s">
        <v>20</v>
      </c>
      <c r="D33" s="5">
        <v>0</v>
      </c>
      <c r="E33" s="75">
        <v>16.5</v>
      </c>
    </row>
    <row r="34" spans="1:5" ht="15.75" customHeight="1" x14ac:dyDescent="0.25">
      <c r="A34" s="46">
        <v>751</v>
      </c>
      <c r="B34" s="44" t="s">
        <v>18</v>
      </c>
      <c r="C34" s="2" t="s">
        <v>22</v>
      </c>
      <c r="D34" s="5">
        <v>45.2</v>
      </c>
      <c r="E34" s="75">
        <v>12.24</v>
      </c>
    </row>
    <row r="35" spans="1:5" ht="15.75" customHeight="1" x14ac:dyDescent="0.25">
      <c r="A35" s="46">
        <v>760</v>
      </c>
      <c r="B35" s="44" t="s">
        <v>19</v>
      </c>
      <c r="C35" s="2" t="s">
        <v>23</v>
      </c>
      <c r="D35" s="5">
        <v>100</v>
      </c>
      <c r="E35" s="75">
        <v>108</v>
      </c>
    </row>
    <row r="36" spans="1:5" ht="15.75" customHeight="1" x14ac:dyDescent="0.25">
      <c r="A36" s="46">
        <v>761</v>
      </c>
      <c r="B36" s="44" t="s">
        <v>21</v>
      </c>
      <c r="C36" s="2" t="s">
        <v>15</v>
      </c>
      <c r="D36" s="5">
        <v>0</v>
      </c>
      <c r="E36" s="75">
        <v>5.2</v>
      </c>
    </row>
    <row r="37" spans="1:5" ht="15.75" customHeight="1" thickBot="1" x14ac:dyDescent="0.3">
      <c r="A37" s="92">
        <v>740</v>
      </c>
      <c r="B37" s="94" t="s">
        <v>3</v>
      </c>
      <c r="C37" s="3" t="s">
        <v>25</v>
      </c>
      <c r="D37" s="77"/>
      <c r="E37" s="79"/>
    </row>
    <row r="38" spans="1:5" ht="18.75" customHeight="1" thickBot="1" x14ac:dyDescent="0.3">
      <c r="A38" s="93">
        <v>860</v>
      </c>
      <c r="B38" s="95" t="s">
        <v>24</v>
      </c>
      <c r="C38" s="80" t="s">
        <v>82</v>
      </c>
      <c r="D38" s="98">
        <f>D32+D33-D34+D35-D36+D37</f>
        <v>14187.59</v>
      </c>
      <c r="E38" s="78">
        <f>E32+E33-E34+E35-E36+E37</f>
        <v>7131.6899999999978</v>
      </c>
    </row>
    <row r="39" spans="1:5" ht="13.5" customHeight="1" x14ac:dyDescent="0.25">
      <c r="B39" s="9"/>
      <c r="C39" s="68"/>
      <c r="D39" s="9"/>
    </row>
    <row r="40" spans="1:5" ht="14.25" customHeight="1" x14ac:dyDescent="0.25">
      <c r="A40" s="151" t="s">
        <v>102</v>
      </c>
      <c r="B40" s="151"/>
      <c r="C40" s="151"/>
      <c r="D40" s="151"/>
      <c r="E40" s="151"/>
    </row>
    <row r="42" spans="1:5" ht="12.75" customHeight="1" x14ac:dyDescent="0.3">
      <c r="C42" s="42"/>
      <c r="D42" s="10"/>
    </row>
    <row r="43" spans="1:5" ht="10.5" customHeight="1" x14ac:dyDescent="0.25"/>
    <row r="44" spans="1:5" ht="1.5" hidden="1" customHeight="1" x14ac:dyDescent="0.25"/>
    <row r="46" spans="1:5" ht="0.75" customHeight="1" x14ac:dyDescent="0.25"/>
    <row r="47" spans="1:5" ht="13.8" x14ac:dyDescent="0.25">
      <c r="A47" s="152" t="s">
        <v>145</v>
      </c>
      <c r="B47" s="152"/>
      <c r="C47" s="152"/>
    </row>
    <row r="49" ht="0.75" customHeight="1" x14ac:dyDescent="0.25"/>
  </sheetData>
  <mergeCells count="6">
    <mergeCell ref="A47:C47"/>
    <mergeCell ref="A3:E3"/>
    <mergeCell ref="A4:E4"/>
    <mergeCell ref="A5:E5"/>
    <mergeCell ref="A6:E6"/>
    <mergeCell ref="A40:E40"/>
  </mergeCells>
  <phoneticPr fontId="3" type="noConversion"/>
  <pageMargins left="0.38" right="0.35" top="0.39" bottom="0.23" header="0.31" footer="0.3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4"/>
  <sheetViews>
    <sheetView topLeftCell="A16" workbookViewId="0">
      <selection activeCell="F23" sqref="F23"/>
    </sheetView>
  </sheetViews>
  <sheetFormatPr defaultRowHeight="13.2" x14ac:dyDescent="0.25"/>
  <cols>
    <col min="1" max="1" width="2.88671875" customWidth="1"/>
    <col min="2" max="2" width="5.109375" customWidth="1"/>
    <col min="3" max="3" width="44.33203125" customWidth="1"/>
    <col min="4" max="4" width="16.5546875" customWidth="1"/>
    <col min="5" max="5" width="15.6640625" customWidth="1"/>
  </cols>
  <sheetData>
    <row r="4" spans="2:6" x14ac:dyDescent="0.25">
      <c r="C4" s="35" t="s">
        <v>103</v>
      </c>
      <c r="D4" s="35"/>
    </row>
    <row r="5" spans="2:6" ht="21" x14ac:dyDescent="0.4">
      <c r="B5" s="154" t="s">
        <v>104</v>
      </c>
      <c r="C5" s="154"/>
      <c r="D5" s="154"/>
      <c r="E5" s="154"/>
    </row>
    <row r="6" spans="2:6" ht="21" x14ac:dyDescent="0.4">
      <c r="B6" s="154" t="s">
        <v>105</v>
      </c>
      <c r="C6" s="154"/>
      <c r="D6" s="154"/>
      <c r="E6" s="154"/>
      <c r="F6" s="100"/>
    </row>
    <row r="7" spans="2:6" ht="21" x14ac:dyDescent="0.4">
      <c r="B7" s="155" t="s">
        <v>106</v>
      </c>
      <c r="C7" s="155"/>
      <c r="D7" s="155"/>
      <c r="E7" s="155"/>
    </row>
    <row r="8" spans="2:6" ht="20.399999999999999" x14ac:dyDescent="0.35">
      <c r="B8" s="156" t="s">
        <v>107</v>
      </c>
      <c r="C8" s="156"/>
      <c r="D8" s="156"/>
      <c r="E8" s="156"/>
    </row>
    <row r="9" spans="2:6" ht="20.399999999999999" x14ac:dyDescent="0.35">
      <c r="B9" s="156" t="s">
        <v>146</v>
      </c>
      <c r="C9" s="156"/>
      <c r="D9" s="156"/>
      <c r="E9" s="156"/>
    </row>
    <row r="10" spans="2:6" ht="21" x14ac:dyDescent="0.4">
      <c r="B10" s="101"/>
      <c r="C10" s="101"/>
      <c r="D10" s="101"/>
      <c r="E10" s="101"/>
    </row>
    <row r="11" spans="2:6" ht="13.8" thickBot="1" x14ac:dyDescent="0.3"/>
    <row r="12" spans="2:6" x14ac:dyDescent="0.25">
      <c r="B12" s="102" t="s">
        <v>108</v>
      </c>
      <c r="C12" s="1" t="s">
        <v>1</v>
      </c>
      <c r="D12" s="1" t="s">
        <v>109</v>
      </c>
      <c r="E12" s="1" t="s">
        <v>53</v>
      </c>
      <c r="F12" s="9"/>
    </row>
    <row r="13" spans="2:6" ht="13.8" thickBot="1" x14ac:dyDescent="0.3">
      <c r="B13" s="103"/>
      <c r="C13" s="103"/>
      <c r="D13" s="104" t="s">
        <v>127</v>
      </c>
      <c r="E13" s="105" t="s">
        <v>147</v>
      </c>
      <c r="F13" s="9"/>
    </row>
    <row r="14" spans="2:6" ht="13.8" thickBot="1" x14ac:dyDescent="0.3">
      <c r="B14" s="106">
        <v>1</v>
      </c>
      <c r="C14" s="106">
        <v>2</v>
      </c>
      <c r="D14" s="106">
        <v>3</v>
      </c>
      <c r="E14" s="106">
        <v>4</v>
      </c>
      <c r="F14" s="9"/>
    </row>
    <row r="15" spans="2:6" x14ac:dyDescent="0.25">
      <c r="B15" s="107" t="s">
        <v>2</v>
      </c>
      <c r="C15" s="108" t="s">
        <v>110</v>
      </c>
      <c r="D15" s="108">
        <v>59871.63</v>
      </c>
      <c r="E15" s="139">
        <v>45464.27</v>
      </c>
      <c r="F15" s="9"/>
    </row>
    <row r="16" spans="2:6" x14ac:dyDescent="0.25">
      <c r="B16" s="109" t="s">
        <v>8</v>
      </c>
      <c r="C16" s="4" t="s">
        <v>111</v>
      </c>
      <c r="D16" s="115">
        <f>D17+D22+D27+D28+D29+D30+D31</f>
        <v>61683.740000000005</v>
      </c>
      <c r="E16" s="140">
        <f>E17+E22+E27+E28+E29+E30+E31</f>
        <v>54463.17</v>
      </c>
      <c r="F16" s="9"/>
    </row>
    <row r="17" spans="2:6" x14ac:dyDescent="0.25">
      <c r="B17" s="109" t="s">
        <v>9</v>
      </c>
      <c r="C17" s="4" t="s">
        <v>112</v>
      </c>
      <c r="D17" s="4"/>
      <c r="E17" s="140"/>
      <c r="F17" s="9"/>
    </row>
    <row r="18" spans="2:6" x14ac:dyDescent="0.25">
      <c r="B18" s="110">
        <v>1</v>
      </c>
      <c r="C18" s="2" t="s">
        <v>113</v>
      </c>
      <c r="D18" s="2"/>
      <c r="E18" s="141"/>
      <c r="F18" s="9"/>
    </row>
    <row r="19" spans="2:6" x14ac:dyDescent="0.25">
      <c r="B19" s="110">
        <v>2</v>
      </c>
      <c r="C19" s="2" t="s">
        <v>114</v>
      </c>
      <c r="D19" s="2"/>
      <c r="E19" s="141"/>
      <c r="F19" s="9"/>
    </row>
    <row r="20" spans="2:6" s="132" customFormat="1" ht="26.4" x14ac:dyDescent="0.25">
      <c r="B20" s="130">
        <v>3</v>
      </c>
      <c r="C20" s="131" t="s">
        <v>133</v>
      </c>
      <c r="D20" s="131"/>
      <c r="E20" s="142"/>
      <c r="F20" s="137"/>
    </row>
    <row r="21" spans="2:6" x14ac:dyDescent="0.25">
      <c r="B21" s="110">
        <v>4</v>
      </c>
      <c r="C21" s="2" t="s">
        <v>115</v>
      </c>
      <c r="D21" s="2"/>
      <c r="E21" s="141"/>
      <c r="F21" s="9"/>
    </row>
    <row r="22" spans="2:6" s="132" customFormat="1" ht="26.4" x14ac:dyDescent="0.25">
      <c r="B22" s="133" t="s">
        <v>16</v>
      </c>
      <c r="C22" s="134" t="s">
        <v>116</v>
      </c>
      <c r="D22" s="135">
        <f>SUM(D23:D26)</f>
        <v>52406.100000000006</v>
      </c>
      <c r="E22" s="143">
        <f>SUM(E23:E26)</f>
        <v>40063</v>
      </c>
      <c r="F22" s="137"/>
    </row>
    <row r="23" spans="2:6" x14ac:dyDescent="0.25">
      <c r="B23" s="110">
        <v>1</v>
      </c>
      <c r="C23" s="2" t="s">
        <v>134</v>
      </c>
      <c r="D23" s="38">
        <v>9982.7999999999993</v>
      </c>
      <c r="E23" s="141">
        <v>0</v>
      </c>
      <c r="F23" s="9"/>
    </row>
    <row r="24" spans="2:6" s="132" customFormat="1" x14ac:dyDescent="0.25">
      <c r="B24" s="130">
        <v>2</v>
      </c>
      <c r="C24" s="131" t="s">
        <v>135</v>
      </c>
      <c r="D24" s="136">
        <v>40923.300000000003</v>
      </c>
      <c r="E24" s="142">
        <v>39463</v>
      </c>
      <c r="F24" s="137"/>
    </row>
    <row r="25" spans="2:6" ht="26.4" x14ac:dyDescent="0.25">
      <c r="B25" s="111">
        <v>3</v>
      </c>
      <c r="C25" s="112" t="s">
        <v>136</v>
      </c>
      <c r="D25" s="113"/>
      <c r="E25" s="144"/>
      <c r="F25" s="9"/>
    </row>
    <row r="26" spans="2:6" x14ac:dyDescent="0.25">
      <c r="B26" s="111">
        <v>4</v>
      </c>
      <c r="C26" s="3" t="s">
        <v>115</v>
      </c>
      <c r="D26" s="114">
        <v>1500</v>
      </c>
      <c r="E26" s="144">
        <v>600</v>
      </c>
      <c r="F26" s="9"/>
    </row>
    <row r="27" spans="2:6" x14ac:dyDescent="0.25">
      <c r="B27" s="109" t="s">
        <v>17</v>
      </c>
      <c r="C27" s="4" t="s">
        <v>137</v>
      </c>
      <c r="D27" s="115"/>
      <c r="E27" s="140"/>
      <c r="F27" s="9"/>
    </row>
    <row r="28" spans="2:6" x14ac:dyDescent="0.25">
      <c r="B28" s="109" t="s">
        <v>18</v>
      </c>
      <c r="C28" s="4" t="s">
        <v>117</v>
      </c>
      <c r="D28" s="115">
        <v>9066.5400000000009</v>
      </c>
      <c r="E28" s="140">
        <v>14187.59</v>
      </c>
      <c r="F28" s="9"/>
    </row>
    <row r="29" spans="2:6" x14ac:dyDescent="0.25">
      <c r="B29" s="109" t="s">
        <v>19</v>
      </c>
      <c r="C29" s="4" t="s">
        <v>138</v>
      </c>
      <c r="D29" s="115"/>
      <c r="E29" s="140"/>
      <c r="F29" s="9"/>
    </row>
    <row r="30" spans="2:6" x14ac:dyDescent="0.25">
      <c r="B30" s="116" t="s">
        <v>21</v>
      </c>
      <c r="C30" s="12" t="s">
        <v>118</v>
      </c>
      <c r="D30" s="117">
        <v>211.1</v>
      </c>
      <c r="E30" s="145">
        <v>212.58</v>
      </c>
      <c r="F30" s="138"/>
    </row>
    <row r="31" spans="2:6" x14ac:dyDescent="0.25">
      <c r="B31" s="116" t="s">
        <v>3</v>
      </c>
      <c r="C31" s="12" t="s">
        <v>119</v>
      </c>
      <c r="D31" s="117"/>
      <c r="E31" s="145"/>
      <c r="F31" s="138"/>
    </row>
    <row r="32" spans="2:6" x14ac:dyDescent="0.25">
      <c r="B32" s="109" t="s">
        <v>24</v>
      </c>
      <c r="C32" s="4" t="s">
        <v>120</v>
      </c>
      <c r="D32" s="115">
        <f>SUM(D33:D35)</f>
        <v>76091.100000000006</v>
      </c>
      <c r="E32" s="140">
        <f>SUM(E33:E35)</f>
        <v>0</v>
      </c>
      <c r="F32" s="9"/>
    </row>
    <row r="33" spans="2:6" x14ac:dyDescent="0.25">
      <c r="B33" s="110">
        <v>1</v>
      </c>
      <c r="C33" s="2" t="s">
        <v>139</v>
      </c>
      <c r="D33" s="38">
        <v>60431.81</v>
      </c>
      <c r="E33" s="141">
        <v>0</v>
      </c>
      <c r="F33" s="9"/>
    </row>
    <row r="34" spans="2:6" x14ac:dyDescent="0.25">
      <c r="B34" s="110">
        <v>2</v>
      </c>
      <c r="C34" s="2" t="s">
        <v>140</v>
      </c>
      <c r="D34" s="38">
        <v>15659.29</v>
      </c>
      <c r="E34" s="141">
        <v>0</v>
      </c>
      <c r="F34" s="9"/>
    </row>
    <row r="35" spans="2:6" ht="13.8" thickBot="1" x14ac:dyDescent="0.3">
      <c r="B35" s="118">
        <v>4</v>
      </c>
      <c r="C35" s="119" t="s">
        <v>141</v>
      </c>
      <c r="D35" s="120"/>
      <c r="E35" s="144"/>
      <c r="F35" s="9"/>
    </row>
    <row r="36" spans="2:6" ht="13.8" thickBot="1" x14ac:dyDescent="0.3">
      <c r="B36" s="121"/>
      <c r="C36" s="122" t="s">
        <v>121</v>
      </c>
      <c r="D36" s="123">
        <f>D15+D16-D32</f>
        <v>45464.26999999999</v>
      </c>
      <c r="E36" s="124">
        <f>+E15+E16-E32</f>
        <v>99927.44</v>
      </c>
      <c r="F36" s="9"/>
    </row>
    <row r="37" spans="2:6" x14ac:dyDescent="0.25">
      <c r="B37" s="9"/>
      <c r="C37" s="125" t="s">
        <v>122</v>
      </c>
      <c r="D37" s="126"/>
    </row>
    <row r="39" spans="2:6" ht="17.399999999999999" x14ac:dyDescent="0.3">
      <c r="C39" s="99"/>
      <c r="D39" s="99"/>
      <c r="E39" s="99"/>
    </row>
    <row r="40" spans="2:6" x14ac:dyDescent="0.25">
      <c r="C40" t="s">
        <v>123</v>
      </c>
    </row>
    <row r="41" spans="2:6" x14ac:dyDescent="0.25">
      <c r="C41" s="127" t="s">
        <v>124</v>
      </c>
      <c r="D41" s="127"/>
    </row>
    <row r="44" spans="2:6" ht="15.6" x14ac:dyDescent="0.3">
      <c r="B44" t="s">
        <v>125</v>
      </c>
      <c r="C44" s="128" t="s">
        <v>148</v>
      </c>
      <c r="D44" s="129"/>
    </row>
  </sheetData>
  <mergeCells count="5">
    <mergeCell ref="B5:E5"/>
    <mergeCell ref="B6:E6"/>
    <mergeCell ref="B7:E7"/>
    <mergeCell ref="B8:E8"/>
    <mergeCell ref="B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BILANS</vt:lpstr>
      <vt:lpstr>RACH. Z.S</vt:lpstr>
      <vt:lpstr>RACH.F.R.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Hanna Trzcielińska</cp:lastModifiedBy>
  <cp:lastPrinted>2019-02-08T06:46:59Z</cp:lastPrinted>
  <dcterms:created xsi:type="dcterms:W3CDTF">1997-02-26T13:46:56Z</dcterms:created>
  <dcterms:modified xsi:type="dcterms:W3CDTF">2019-02-08T06:47:12Z</dcterms:modified>
</cp:coreProperties>
</file>